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Zimmet Listesi" state="visible" r:id="rId4"/>
    <sheet sheetId="2" name="Kategori Özeti" state="visible" r:id="rId5"/>
    <sheet sheetId="3" name="Özet" state="visible" r:id="rId6"/>
    <sheet sheetId="4" name="Nasıl Kullanılır" state="visible" r:id="rId7"/>
  </sheets>
  <definedNames>
    <definedName name="_xlnm.Print_Titles" localSheetId="0">'Zimmet Listesi'!$5:$5</definedName>
    <definedName name="_xlnm.Print_Titles" localSheetId="1">'Kategori Özeti'!$5:$5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P5" authorId="0">
      <text>
        <r>
          <t>Kayıtlı değer veya alış bedeli (bilgi amaçlı).</t>
        </r>
      </text>
    </comment>
  </commentList>
</comments>
</file>

<file path=xl/sharedStrings.xml><?xml version="1.0" encoding="utf-8"?>
<sst xmlns="http://schemas.openxmlformats.org/spreadsheetml/2006/main" count="147" uniqueCount="100">
  <si>
    <t>Zimmet Takip Çizelgesi</t>
  </si>
  <si>
    <t>[Şirket Unvanı]  ·  Güncelleme tarihi: [Tarih]  ·  Sorumlu: [Ad Soyad]</t>
  </si>
  <si>
    <t>ikpartner.com  ·  Ücretsiz İK şablonu  ·  0538 949 22 87</t>
  </si>
  <si>
    <t>Sıra</t>
  </si>
  <si>
    <t>Zimmet No</t>
  </si>
  <si>
    <t>Kategori</t>
  </si>
  <si>
    <t>Marka / Model</t>
  </si>
  <si>
    <t>Seri No / Plaka</t>
  </si>
  <si>
    <t>Sicil No</t>
  </si>
  <si>
    <t>Ad Soyad</t>
  </si>
  <si>
    <t>Departman</t>
  </si>
  <si>
    <t>Teslim Tarihi</t>
  </si>
  <si>
    <t>Teslimdeki Durum</t>
  </si>
  <si>
    <t>Tutanak İmzalı</t>
  </si>
  <si>
    <t>Durum</t>
  </si>
  <si>
    <t>İade Tarihi</t>
  </si>
  <si>
    <t>İadedeki Durum</t>
  </si>
  <si>
    <t>Çalışan Ayrıldı mı?</t>
  </si>
  <si>
    <t>Bedel</t>
  </si>
  <si>
    <t>Süre (gün)</t>
  </si>
  <si>
    <t>Uyarı</t>
  </si>
  <si>
    <t>Not</t>
  </si>
  <si>
    <t>ZM-001</t>
  </si>
  <si>
    <t>Bilgisayar</t>
  </si>
  <si>
    <t>[Marka Model]</t>
  </si>
  <si>
    <t>[Seri No]</t>
  </si>
  <si>
    <t>1001</t>
  </si>
  <si>
    <t>Örnek Çalışan 1</t>
  </si>
  <si>
    <t>Finans</t>
  </si>
  <si>
    <t>Sıfır</t>
  </si>
  <si>
    <t>Evet</t>
  </si>
  <si>
    <t>Zimmette</t>
  </si>
  <si>
    <t>Hayır</t>
  </si>
  <si>
    <t>ZM-002</t>
  </si>
  <si>
    <t>Telefon</t>
  </si>
  <si>
    <t>[IMEI / Seri No]</t>
  </si>
  <si>
    <t>ZM-003</t>
  </si>
  <si>
    <t>Araç</t>
  </si>
  <si>
    <t>[Plaka]</t>
  </si>
  <si>
    <t>1004</t>
  </si>
  <si>
    <t>Örnek Çalışan 4</t>
  </si>
  <si>
    <t>Satış</t>
  </si>
  <si>
    <t>İyi</t>
  </si>
  <si>
    <t>ZM-004</t>
  </si>
  <si>
    <t>1005</t>
  </si>
  <si>
    <t>Örnek Çalışan 5</t>
  </si>
  <si>
    <t>Bilgi Teknolojileri</t>
  </si>
  <si>
    <t>ZM-005</t>
  </si>
  <si>
    <t>Anahtar / Kart</t>
  </si>
  <si>
    <t>Giriş kartı</t>
  </si>
  <si>
    <t>[Kart No]</t>
  </si>
  <si>
    <t>1002</t>
  </si>
  <si>
    <t>Örnek Çalışan 2</t>
  </si>
  <si>
    <t>ZM-006</t>
  </si>
  <si>
    <t>Tablet</t>
  </si>
  <si>
    <t>1003</t>
  </si>
  <si>
    <t>Örnek Çalışan 3</t>
  </si>
  <si>
    <t>Operasyon</t>
  </si>
  <si>
    <t>İade Edildi</t>
  </si>
  <si>
    <t>TOPLAM</t>
  </si>
  <si>
    <t>Toplam Kayıt</t>
  </si>
  <si>
    <t>Arızalı / Kayıp</t>
  </si>
  <si>
    <t>Zimmetteki Bedel</t>
  </si>
  <si>
    <t>Monitör / Çevre Birimi</t>
  </si>
  <si>
    <t>KKD</t>
  </si>
  <si>
    <t>Mobilya</t>
  </si>
  <si>
    <t>Diğer</t>
  </si>
  <si>
    <t>Zimmet Özeti</t>
  </si>
  <si>
    <t>Genel Durum</t>
  </si>
  <si>
    <t>Toplam kayıtlı varlık</t>
  </si>
  <si>
    <t>Zimmette olan varlık</t>
  </si>
  <si>
    <t>İade edilen varlık</t>
  </si>
  <si>
    <t>Arızalı / kayıp varlık</t>
  </si>
  <si>
    <t>Zimmetteki toplam bedel</t>
  </si>
  <si>
    <t>Zimmet sahibi çalışan sayısı (benzersiz)</t>
  </si>
  <si>
    <t>Aksiyon Gerekenler</t>
  </si>
  <si>
    <t>İade alınması gereken varlık</t>
  </si>
  <si>
    <t>Ayrılan çalışanda kalan ekipman.</t>
  </si>
  <si>
    <t>İmzasız tutanak</t>
  </si>
  <si>
    <t>Hasarlı / eksik parçalı iade</t>
  </si>
  <si>
    <t>Tutanakla kayıt altına alın.</t>
  </si>
  <si>
    <t>Kontrol</t>
  </si>
  <si>
    <t>Son sayım / kontrol tarihi</t>
  </si>
  <si>
    <t>[Tarih]</t>
  </si>
  <si>
    <t>Kontrol eden</t>
  </si>
  <si>
    <t>[Ad Soyad]</t>
  </si>
  <si>
    <t>Nasıl Kullanılır?</t>
  </si>
  <si>
    <t>Çalışanlara teslim edilen bilgisayar, telefon, araç, kart, KKD ve diğer şirket varlıklarını; teslim ve iade tarihleri, durum, bedel ve tutanak bilgisiyle tek listede izleyen zimmet takip çizelgesi. Ayrılan çalışanda iade alınmamış ekipman ve imzasız tutanaklar otomatik uyarı olarak görünür.</t>
  </si>
  <si>
    <t>Kullanım adımları</t>
  </si>
  <si>
    <t>1. Zimmet Listesi sayfasında her satıra bir varlık yazın. Aynı çalışana birden fazla ekipman verildiyse her ekipman için ayrı satır açın.</t>
  </si>
  <si>
    <t>2. Zimmet No sütununa zimmet tutanağındaki numarayı yazın; tutanak imzalanmadıysa Tutanak İmzalı sütununu "Hayır" yapın.</t>
  </si>
  <si>
    <t>3. Ekipman iade alındığında Durum'u "İade Edildi" yapın, İade Tarihi ve İadedeki Durum'u doldurun. Hasar veya eksik parça varsa Not sütununa açıklama ve tutanak bilgisini yazın.</t>
  </si>
  <si>
    <t>4. Çalışan işten ayrıldığında "Çalışan Ayrıldı mı?" sütununu "Evet" yapın; iade edilmemiş varlıklar Uyarı sütununda "İade alınmalı" olarak görünür.</t>
  </si>
  <si>
    <t>5. Kategori Özeti ve Özet sayfaları otomatik hesaplanır. Kategori adlarını değiştirirseniz Zimmet Listesi'ndeki açılır liste ile aynı tutun.</t>
  </si>
  <si>
    <t>6. Çalışanın ücretinden hasar veya kayıp bedeli kesilmesi gibi işlemler İş Kanunu'nun ücret kesme hükümlerine tabidir; böyle bir işlemden önce hukuk danışmanınıza başvurun.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</si>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</sst>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 &quot;₺&quot;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3A4A61"/>
      <sz val="10"/>
      <name val="Calibri"/>
    </font>
    <font>
      <color rgb="FF0E2849"/>
      <sz val="10"/>
      <name val="Calibri"/>
    </font>
    <font>
      <b/>
      <color rgb="FF0E2849"/>
      <sz val="10"/>
      <name val="Calibri"/>
    </font>
    <font>
      <b/>
      <color rgb="FF13B8A7"/>
      <sz val="12"/>
      <name val="Calibri"/>
    </font>
    <font>
      <b/>
      <color rgb="FF0E2849"/>
      <sz val="11"/>
      <name val="Calibri"/>
    </font>
    <font>
      <i/>
      <color rgb="FF5A6B82"/>
      <sz val="9"/>
      <name val="Calibri"/>
    </font>
    <font>
      <b/>
      <color rgb="FF1D5888"/>
      <sz val="11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3F6F4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65" fontId="6" fillId="0" borderId="2" xfId="0" applyNumberFormat="1" applyFont="1" applyBorder="1"/>
    <xf numFmtId="3" fontId="8" fillId="3" borderId="2" xfId="0" applyNumberFormat="1" applyFont="1" applyFill="1" applyBorder="1"/>
    <xf numFmtId="0" fontId="8" fillId="3" borderId="2" xfId="0" applyFont="1" applyFill="1" applyBorder="1"/>
    <xf numFmtId="0" fontId="7" fillId="0" borderId="2" xfId="0" applyFont="1" applyBorder="1"/>
    <xf numFmtId="165" fontId="7" fillId="0" borderId="2" xfId="0" applyNumberFormat="1" applyFont="1" applyBorder="1"/>
    <xf numFmtId="0" fontId="9" fillId="4" borderId="3" xfId="0" applyFont="1" applyFill="1" applyBorder="1"/>
    <xf numFmtId="164" fontId="9" fillId="4" borderId="3" xfId="0" applyNumberFormat="1" applyFont="1" applyFill="1" applyBorder="1"/>
    <xf numFmtId="165" fontId="9" fillId="4" borderId="3" xfId="0" applyNumberFormat="1" applyFont="1" applyFill="1" applyBorder="1"/>
    <xf numFmtId="3" fontId="9" fillId="4" borderId="3" xfId="0" applyNumberFormat="1" applyFont="1" applyFill="1" applyBorder="1"/>
    <xf numFmtId="165" fontId="8" fillId="3" borderId="2" xfId="0" applyNumberFormat="1" applyFont="1" applyFill="1" applyBorder="1"/>
    <xf numFmtId="0" fontId="10" fillId="0" borderId="0" xfId="0" applyFont="1"/>
    <xf numFmtId="0" fontId="9" fillId="3" borderId="2" xfId="0" applyFont="1" applyFill="1" applyBorder="1"/>
    <xf numFmtId="3" fontId="11" fillId="0" borderId="2" xfId="0" applyNumberFormat="1" applyFont="1" applyBorder="1" applyAlignment="1">
      <alignment horizontal="right"/>
    </xf>
    <xf numFmtId="165" fontId="11" fillId="0" borderId="2" xfId="0" applyNumberFormat="1" applyFont="1" applyBorder="1" applyAlignment="1">
      <alignment horizontal="right"/>
    </xf>
    <xf numFmtId="0" fontId="12" fillId="0" borderId="0" xfId="0" applyFont="1"/>
    <xf numFmtId="0" fontId="13" fillId="5" borderId="2" xfId="0" applyFont="1" applyFill="1" applyBorder="1" applyAlignment="1">
      <alignment horizontal="right"/>
    </xf>
    <xf numFmtId="0" fontId="7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9">
    <dxf>
      <font>
        <color rgb="FFB42318"/>
      </font>
      <fill>
        <patternFill patternType="solid">
          <bgColor rgb="FFFDE2E1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DFF5EA"/>
        </patternFill>
      </fill>
    </dxf>
    <dxf>
      <fill>
        <patternFill patternType="solid">
          <bgColor rgb="FFFDE2E1"/>
        </patternFill>
      </fill>
    </dxf>
    <dxf>
      <fill>
        <patternFill patternType="solid">
          <bgColor rgb="FFFDE2E1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ill>
        <patternFill patternType="solid">
          <bgColor rgb="FFFFF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6"/>
  <sheetViews>
    <sheetView workbookViewId="0" showGridLines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1" customWidth="1"/>
    <col min="3" max="3" width="16" customWidth="1"/>
    <col min="4" max="4" width="20" customWidth="1"/>
    <col min="5" max="5" width="18" customWidth="1"/>
    <col min="7" max="7" width="20" customWidth="1"/>
    <col min="8" max="8" width="15" customWidth="1"/>
    <col min="9" max="9" width="13" customWidth="1"/>
    <col min="10" max="10" width="12" customWidth="1"/>
    <col min="11" max="11" width="10" customWidth="1"/>
    <col min="12" max="12" width="14" customWidth="1"/>
    <col min="13" max="13" width="13" customWidth="1"/>
    <col min="14" max="14" width="12" customWidth="1"/>
    <col min="15" max="15" width="10" customWidth="1"/>
    <col min="16" max="16" width="13" customWidth="1"/>
    <col min="18" max="18" width="16" customWidth="1"/>
    <col min="19" max="19" width="22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9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ht="30" customHeight="1" spans="1:19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</row>
    <row r="6" ht="18" customHeight="1" spans="1:19" x14ac:dyDescent="0.25">
      <c r="A6" s="6">
        <v>1</v>
      </c>
      <c r="B6" s="7" t="s">
        <v>22</v>
      </c>
      <c r="C6" s="8" t="s">
        <v>23</v>
      </c>
      <c r="D6" s="7" t="s">
        <v>24</v>
      </c>
      <c r="E6" s="7" t="s">
        <v>25</v>
      </c>
      <c r="F6" s="7" t="s">
        <v>26</v>
      </c>
      <c r="G6" s="7" t="s">
        <v>27</v>
      </c>
      <c r="H6" s="7" t="s">
        <v>28</v>
      </c>
      <c r="I6" s="9">
        <v>45663</v>
      </c>
      <c r="J6" s="8" t="s">
        <v>29</v>
      </c>
      <c r="K6" s="8" t="s">
        <v>30</v>
      </c>
      <c r="L6" s="8" t="s">
        <v>31</v>
      </c>
      <c r="M6" s="10"/>
      <c r="N6" s="11"/>
      <c r="O6" s="8" t="s">
        <v>32</v>
      </c>
      <c r="P6" s="12">
        <v>42000</v>
      </c>
      <c r="Q6" s="13">
        <f>IF(I6="","",IF(M6="",TODAY(),M6)-I6)</f>
      </c>
      <c r="R6" s="14">
        <f>IF(G6="","",IF(AND(O6="Evet",L6="Zimmette"),"İade alınmalı",IF(K6="Hayır","Tutanak eksik",IF(AND(L6="İade Edildi",M6=""),"İade tarihi yok",""))))</f>
      </c>
      <c r="S6" s="15"/>
    </row>
    <row r="7" ht="18" customHeight="1" spans="1:19" x14ac:dyDescent="0.25">
      <c r="A7" s="6">
        <v>2</v>
      </c>
      <c r="B7" s="7" t="s">
        <v>33</v>
      </c>
      <c r="C7" s="8" t="s">
        <v>34</v>
      </c>
      <c r="D7" s="7" t="s">
        <v>24</v>
      </c>
      <c r="E7" s="7" t="s">
        <v>35</v>
      </c>
      <c r="F7" s="7" t="s">
        <v>26</v>
      </c>
      <c r="G7" s="7" t="s">
        <v>27</v>
      </c>
      <c r="H7" s="7" t="s">
        <v>28</v>
      </c>
      <c r="I7" s="9">
        <v>45663</v>
      </c>
      <c r="J7" s="8" t="s">
        <v>29</v>
      </c>
      <c r="K7" s="8" t="s">
        <v>30</v>
      </c>
      <c r="L7" s="8" t="s">
        <v>31</v>
      </c>
      <c r="M7" s="10"/>
      <c r="N7" s="11"/>
      <c r="O7" s="8" t="s">
        <v>32</v>
      </c>
      <c r="P7" s="12">
        <v>18500</v>
      </c>
      <c r="Q7" s="13">
        <f>IF(I7="","",IF(M7="",TODAY(),M7)-I7)</f>
      </c>
      <c r="R7" s="14">
        <f>IF(G7="","",IF(AND(O7="Evet",L7="Zimmette"),"İade alınmalı",IF(K7="Hayır","Tutanak eksik",IF(AND(L7="İade Edildi",M7=""),"İade tarihi yok",""))))</f>
      </c>
      <c r="S7" s="15"/>
    </row>
    <row r="8" ht="18" customHeight="1" spans="1:19" x14ac:dyDescent="0.25">
      <c r="A8" s="6">
        <v>3</v>
      </c>
      <c r="B8" s="7" t="s">
        <v>36</v>
      </c>
      <c r="C8" s="8" t="s">
        <v>37</v>
      </c>
      <c r="D8" s="7" t="s">
        <v>24</v>
      </c>
      <c r="E8" s="7" t="s">
        <v>38</v>
      </c>
      <c r="F8" s="7" t="s">
        <v>39</v>
      </c>
      <c r="G8" s="7" t="s">
        <v>40</v>
      </c>
      <c r="H8" s="7" t="s">
        <v>41</v>
      </c>
      <c r="I8" s="9">
        <v>45414</v>
      </c>
      <c r="J8" s="8" t="s">
        <v>42</v>
      </c>
      <c r="K8" s="8" t="s">
        <v>30</v>
      </c>
      <c r="L8" s="8" t="s">
        <v>31</v>
      </c>
      <c r="M8" s="10"/>
      <c r="N8" s="11"/>
      <c r="O8" s="8" t="s">
        <v>32</v>
      </c>
      <c r="P8" s="12">
        <v>950000</v>
      </c>
      <c r="Q8" s="13">
        <f>IF(I8="","",IF(M8="",TODAY(),M8)-I8)</f>
      </c>
      <c r="R8" s="14">
        <f>IF(G8="","",IF(AND(O8="Evet",L8="Zimmette"),"İade alınmalı",IF(K8="Hayır","Tutanak eksik",IF(AND(L8="İade Edildi",M8=""),"İade tarihi yok",""))))</f>
      </c>
      <c r="S8" s="15"/>
    </row>
    <row r="9" ht="18" customHeight="1" spans="1:19" x14ac:dyDescent="0.25">
      <c r="A9" s="6">
        <v>4</v>
      </c>
      <c r="B9" s="7" t="s">
        <v>43</v>
      </c>
      <c r="C9" s="8" t="s">
        <v>23</v>
      </c>
      <c r="D9" s="7" t="s">
        <v>24</v>
      </c>
      <c r="E9" s="7" t="s">
        <v>25</v>
      </c>
      <c r="F9" s="7" t="s">
        <v>44</v>
      </c>
      <c r="G9" s="7" t="s">
        <v>45</v>
      </c>
      <c r="H9" s="7" t="s">
        <v>46</v>
      </c>
      <c r="I9" s="9">
        <v>44725</v>
      </c>
      <c r="J9" s="8" t="s">
        <v>29</v>
      </c>
      <c r="K9" s="8" t="s">
        <v>30</v>
      </c>
      <c r="L9" s="8" t="s">
        <v>31</v>
      </c>
      <c r="M9" s="10"/>
      <c r="N9" s="11"/>
      <c r="O9" s="8" t="s">
        <v>30</v>
      </c>
      <c r="P9" s="12">
        <v>35000</v>
      </c>
      <c r="Q9" s="13">
        <f>IF(I9="","",IF(M9="",TODAY(),M9)-I9)</f>
      </c>
      <c r="R9" s="14">
        <f>IF(G9="","",IF(AND(O9="Evet",L9="Zimmette"),"İade alınmalı",IF(K9="Hayır","Tutanak eksik",IF(AND(L9="İade Edildi",M9=""),"İade tarihi yok",""))))</f>
      </c>
      <c r="S9" s="15"/>
    </row>
    <row r="10" ht="18" customHeight="1" spans="1:19" x14ac:dyDescent="0.25">
      <c r="A10" s="6">
        <v>5</v>
      </c>
      <c r="B10" s="7" t="s">
        <v>47</v>
      </c>
      <c r="C10" s="8" t="s">
        <v>48</v>
      </c>
      <c r="D10" s="7" t="s">
        <v>49</v>
      </c>
      <c r="E10" s="7" t="s">
        <v>50</v>
      </c>
      <c r="F10" s="7" t="s">
        <v>51</v>
      </c>
      <c r="G10" s="7" t="s">
        <v>52</v>
      </c>
      <c r="H10" s="7" t="s">
        <v>41</v>
      </c>
      <c r="I10" s="9">
        <v>46266</v>
      </c>
      <c r="J10" s="8" t="s">
        <v>29</v>
      </c>
      <c r="K10" s="8" t="s">
        <v>32</v>
      </c>
      <c r="L10" s="8" t="s">
        <v>31</v>
      </c>
      <c r="M10" s="10"/>
      <c r="N10" s="11"/>
      <c r="O10" s="8" t="s">
        <v>32</v>
      </c>
      <c r="P10" s="12">
        <v>250</v>
      </c>
      <c r="Q10" s="13">
        <f>IF(I10="","",IF(M10="",TODAY(),M10)-I10)</f>
      </c>
      <c r="R10" s="14">
        <f>IF(G10="","",IF(AND(O10="Evet",L10="Zimmette"),"İade alınmalı",IF(K10="Hayır","Tutanak eksik",IF(AND(L10="İade Edildi",M10=""),"İade tarihi yok",""))))</f>
      </c>
      <c r="S10" s="15"/>
    </row>
    <row r="11" ht="18" customHeight="1" spans="1:19" x14ac:dyDescent="0.25">
      <c r="A11" s="6">
        <v>6</v>
      </c>
      <c r="B11" s="7" t="s">
        <v>53</v>
      </c>
      <c r="C11" s="8" t="s">
        <v>54</v>
      </c>
      <c r="D11" s="7" t="s">
        <v>24</v>
      </c>
      <c r="E11" s="7" t="s">
        <v>25</v>
      </c>
      <c r="F11" s="7" t="s">
        <v>55</v>
      </c>
      <c r="G11" s="7" t="s">
        <v>56</v>
      </c>
      <c r="H11" s="7" t="s">
        <v>57</v>
      </c>
      <c r="I11" s="9">
        <v>45726</v>
      </c>
      <c r="J11" s="8" t="s">
        <v>42</v>
      </c>
      <c r="K11" s="8" t="s">
        <v>30</v>
      </c>
      <c r="L11" s="8" t="s">
        <v>58</v>
      </c>
      <c r="M11" s="9">
        <v>46263</v>
      </c>
      <c r="N11" s="8" t="s">
        <v>42</v>
      </c>
      <c r="O11" s="8" t="s">
        <v>32</v>
      </c>
      <c r="P11" s="12">
        <v>12000</v>
      </c>
      <c r="Q11" s="13">
        <f>IF(I11="","",IF(M11="",TODAY(),M11)-I11)</f>
      </c>
      <c r="R11" s="14">
        <f>IF(G11="","",IF(AND(O11="Evet",L11="Zimmette"),"İade alınmalı",IF(K11="Hayır","Tutanak eksik",IF(AND(L11="İade Edildi",M11=""),"İade tarihi yok",""))))</f>
      </c>
      <c r="S11" s="15"/>
    </row>
    <row r="12" ht="18" customHeight="1" spans="1:19" x14ac:dyDescent="0.25">
      <c r="A12" s="6">
        <v>7</v>
      </c>
      <c r="B12" s="15"/>
      <c r="C12" s="11"/>
      <c r="D12" s="15"/>
      <c r="E12" s="15"/>
      <c r="F12" s="15"/>
      <c r="G12" s="15"/>
      <c r="H12" s="15"/>
      <c r="I12" s="10"/>
      <c r="J12" s="11"/>
      <c r="K12" s="11"/>
      <c r="L12" s="11"/>
      <c r="M12" s="10"/>
      <c r="N12" s="11"/>
      <c r="O12" s="11"/>
      <c r="P12" s="16"/>
      <c r="Q12" s="13">
        <f>IF(I12="","",IF(M12="",TODAY(),M12)-I12)</f>
      </c>
      <c r="R12" s="14">
        <f>IF(G12="","",IF(AND(O12="Evet",L12="Zimmette"),"İade alınmalı",IF(K12="Hayır","Tutanak eksik",IF(AND(L12="İade Edildi",M12=""),"İade tarihi yok",""))))</f>
      </c>
      <c r="S12" s="15"/>
    </row>
    <row r="13" ht="18" customHeight="1" spans="1:19" x14ac:dyDescent="0.25">
      <c r="A13" s="6">
        <v>8</v>
      </c>
      <c r="B13" s="15"/>
      <c r="C13" s="11"/>
      <c r="D13" s="15"/>
      <c r="E13" s="15"/>
      <c r="F13" s="15"/>
      <c r="G13" s="15"/>
      <c r="H13" s="15"/>
      <c r="I13" s="10"/>
      <c r="J13" s="11"/>
      <c r="K13" s="11"/>
      <c r="L13" s="11"/>
      <c r="M13" s="10"/>
      <c r="N13" s="11"/>
      <c r="O13" s="11"/>
      <c r="P13" s="16"/>
      <c r="Q13" s="13">
        <f>IF(I13="","",IF(M13="",TODAY(),M13)-I13)</f>
      </c>
      <c r="R13" s="14">
        <f>IF(G13="","",IF(AND(O13="Evet",L13="Zimmette"),"İade alınmalı",IF(K13="Hayır","Tutanak eksik",IF(AND(L13="İade Edildi",M13=""),"İade tarihi yok",""))))</f>
      </c>
      <c r="S13" s="15"/>
    </row>
    <row r="14" ht="18" customHeight="1" spans="1:19" x14ac:dyDescent="0.25">
      <c r="A14" s="6">
        <v>9</v>
      </c>
      <c r="B14" s="15"/>
      <c r="C14" s="11"/>
      <c r="D14" s="15"/>
      <c r="E14" s="15"/>
      <c r="F14" s="15"/>
      <c r="G14" s="15"/>
      <c r="H14" s="15"/>
      <c r="I14" s="10"/>
      <c r="J14" s="11"/>
      <c r="K14" s="11"/>
      <c r="L14" s="11"/>
      <c r="M14" s="10"/>
      <c r="N14" s="11"/>
      <c r="O14" s="11"/>
      <c r="P14" s="16"/>
      <c r="Q14" s="13">
        <f>IF(I14="","",IF(M14="",TODAY(),M14)-I14)</f>
      </c>
      <c r="R14" s="14">
        <f>IF(G14="","",IF(AND(O14="Evet",L14="Zimmette"),"İade alınmalı",IF(K14="Hayır","Tutanak eksik",IF(AND(L14="İade Edildi",M14=""),"İade tarihi yok",""))))</f>
      </c>
      <c r="S14" s="15"/>
    </row>
    <row r="15" ht="18" customHeight="1" spans="1:19" x14ac:dyDescent="0.25">
      <c r="A15" s="6">
        <v>10</v>
      </c>
      <c r="B15" s="15"/>
      <c r="C15" s="11"/>
      <c r="D15" s="15"/>
      <c r="E15" s="15"/>
      <c r="F15" s="15"/>
      <c r="G15" s="15"/>
      <c r="H15" s="15"/>
      <c r="I15" s="10"/>
      <c r="J15" s="11"/>
      <c r="K15" s="11"/>
      <c r="L15" s="11"/>
      <c r="M15" s="10"/>
      <c r="N15" s="11"/>
      <c r="O15" s="11"/>
      <c r="P15" s="16"/>
      <c r="Q15" s="13">
        <f>IF(I15="","",IF(M15="",TODAY(),M15)-I15)</f>
      </c>
      <c r="R15" s="14">
        <f>IF(G15="","",IF(AND(O15="Evet",L15="Zimmette"),"İade alınmalı",IF(K15="Hayır","Tutanak eksik",IF(AND(L15="İade Edildi",M15=""),"İade tarihi yok",""))))</f>
      </c>
      <c r="S15" s="15"/>
    </row>
    <row r="16" ht="18" customHeight="1" spans="1:19" x14ac:dyDescent="0.25">
      <c r="A16" s="6">
        <v>11</v>
      </c>
      <c r="B16" s="15"/>
      <c r="C16" s="11"/>
      <c r="D16" s="15"/>
      <c r="E16" s="15"/>
      <c r="F16" s="15"/>
      <c r="G16" s="15"/>
      <c r="H16" s="15"/>
      <c r="I16" s="10"/>
      <c r="J16" s="11"/>
      <c r="K16" s="11"/>
      <c r="L16" s="11"/>
      <c r="M16" s="10"/>
      <c r="N16" s="11"/>
      <c r="O16" s="11"/>
      <c r="P16" s="16"/>
      <c r="Q16" s="13">
        <f>IF(I16="","",IF(M16="",TODAY(),M16)-I16)</f>
      </c>
      <c r="R16" s="14">
        <f>IF(G16="","",IF(AND(O16="Evet",L16="Zimmette"),"İade alınmalı",IF(K16="Hayır","Tutanak eksik",IF(AND(L16="İade Edildi",M16=""),"İade tarihi yok",""))))</f>
      </c>
      <c r="S16" s="15"/>
    </row>
    <row r="17" ht="18" customHeight="1" spans="1:19" x14ac:dyDescent="0.25">
      <c r="A17" s="6">
        <v>12</v>
      </c>
      <c r="B17" s="15"/>
      <c r="C17" s="11"/>
      <c r="D17" s="15"/>
      <c r="E17" s="15"/>
      <c r="F17" s="15"/>
      <c r="G17" s="15"/>
      <c r="H17" s="15"/>
      <c r="I17" s="10"/>
      <c r="J17" s="11"/>
      <c r="K17" s="11"/>
      <c r="L17" s="11"/>
      <c r="M17" s="10"/>
      <c r="N17" s="11"/>
      <c r="O17" s="11"/>
      <c r="P17" s="16"/>
      <c r="Q17" s="13">
        <f>IF(I17="","",IF(M17="",TODAY(),M17)-I17)</f>
      </c>
      <c r="R17" s="14">
        <f>IF(G17="","",IF(AND(O17="Evet",L17="Zimmette"),"İade alınmalı",IF(K17="Hayır","Tutanak eksik",IF(AND(L17="İade Edildi",M17=""),"İade tarihi yok",""))))</f>
      </c>
      <c r="S17" s="15"/>
    </row>
    <row r="18" ht="18" customHeight="1" spans="1:19" x14ac:dyDescent="0.25">
      <c r="A18" s="6">
        <v>13</v>
      </c>
      <c r="B18" s="15"/>
      <c r="C18" s="11"/>
      <c r="D18" s="15"/>
      <c r="E18" s="15"/>
      <c r="F18" s="15"/>
      <c r="G18" s="15"/>
      <c r="H18" s="15"/>
      <c r="I18" s="10"/>
      <c r="J18" s="11"/>
      <c r="K18" s="11"/>
      <c r="L18" s="11"/>
      <c r="M18" s="10"/>
      <c r="N18" s="11"/>
      <c r="O18" s="11"/>
      <c r="P18" s="16"/>
      <c r="Q18" s="13">
        <f>IF(I18="","",IF(M18="",TODAY(),M18)-I18)</f>
      </c>
      <c r="R18" s="14">
        <f>IF(G18="","",IF(AND(O18="Evet",L18="Zimmette"),"İade alınmalı",IF(K18="Hayır","Tutanak eksik",IF(AND(L18="İade Edildi",M18=""),"İade tarihi yok",""))))</f>
      </c>
      <c r="S18" s="15"/>
    </row>
    <row r="19" ht="18" customHeight="1" spans="1:19" x14ac:dyDescent="0.25">
      <c r="A19" s="6">
        <v>14</v>
      </c>
      <c r="B19" s="15"/>
      <c r="C19" s="11"/>
      <c r="D19" s="15"/>
      <c r="E19" s="15"/>
      <c r="F19" s="15"/>
      <c r="G19" s="15"/>
      <c r="H19" s="15"/>
      <c r="I19" s="10"/>
      <c r="J19" s="11"/>
      <c r="K19" s="11"/>
      <c r="L19" s="11"/>
      <c r="M19" s="10"/>
      <c r="N19" s="11"/>
      <c r="O19" s="11"/>
      <c r="P19" s="16"/>
      <c r="Q19" s="13">
        <f>IF(I19="","",IF(M19="",TODAY(),M19)-I19)</f>
      </c>
      <c r="R19" s="14">
        <f>IF(G19="","",IF(AND(O19="Evet",L19="Zimmette"),"İade alınmalı",IF(K19="Hayır","Tutanak eksik",IF(AND(L19="İade Edildi",M19=""),"İade tarihi yok",""))))</f>
      </c>
      <c r="S19" s="15"/>
    </row>
    <row r="20" ht="18" customHeight="1" spans="1:19" x14ac:dyDescent="0.25">
      <c r="A20" s="6">
        <v>15</v>
      </c>
      <c r="B20" s="15"/>
      <c r="C20" s="11"/>
      <c r="D20" s="15"/>
      <c r="E20" s="15"/>
      <c r="F20" s="15"/>
      <c r="G20" s="15"/>
      <c r="H20" s="15"/>
      <c r="I20" s="10"/>
      <c r="J20" s="11"/>
      <c r="K20" s="11"/>
      <c r="L20" s="11"/>
      <c r="M20" s="10"/>
      <c r="N20" s="11"/>
      <c r="O20" s="11"/>
      <c r="P20" s="16"/>
      <c r="Q20" s="13">
        <f>IF(I20="","",IF(M20="",TODAY(),M20)-I20)</f>
      </c>
      <c r="R20" s="14">
        <f>IF(G20="","",IF(AND(O20="Evet",L20="Zimmette"),"İade alınmalı",IF(K20="Hayır","Tutanak eksik",IF(AND(L20="İade Edildi",M20=""),"İade tarihi yok",""))))</f>
      </c>
      <c r="S20" s="15"/>
    </row>
    <row r="21" ht="18" customHeight="1" spans="1:19" x14ac:dyDescent="0.25">
      <c r="A21" s="6">
        <v>16</v>
      </c>
      <c r="B21" s="15"/>
      <c r="C21" s="11"/>
      <c r="D21" s="15"/>
      <c r="E21" s="15"/>
      <c r="F21" s="15"/>
      <c r="G21" s="15"/>
      <c r="H21" s="15"/>
      <c r="I21" s="10"/>
      <c r="J21" s="11"/>
      <c r="K21" s="11"/>
      <c r="L21" s="11"/>
      <c r="M21" s="10"/>
      <c r="N21" s="11"/>
      <c r="O21" s="11"/>
      <c r="P21" s="16"/>
      <c r="Q21" s="13">
        <f>IF(I21="","",IF(M21="",TODAY(),M21)-I21)</f>
      </c>
      <c r="R21" s="14">
        <f>IF(G21="","",IF(AND(O21="Evet",L21="Zimmette"),"İade alınmalı",IF(K21="Hayır","Tutanak eksik",IF(AND(L21="İade Edildi",M21=""),"İade tarihi yok",""))))</f>
      </c>
      <c r="S21" s="15"/>
    </row>
    <row r="22" ht="18" customHeight="1" spans="1:19" x14ac:dyDescent="0.25">
      <c r="A22" s="6">
        <v>17</v>
      </c>
      <c r="B22" s="15"/>
      <c r="C22" s="11"/>
      <c r="D22" s="15"/>
      <c r="E22" s="15"/>
      <c r="F22" s="15"/>
      <c r="G22" s="15"/>
      <c r="H22" s="15"/>
      <c r="I22" s="10"/>
      <c r="J22" s="11"/>
      <c r="K22" s="11"/>
      <c r="L22" s="11"/>
      <c r="M22" s="10"/>
      <c r="N22" s="11"/>
      <c r="O22" s="11"/>
      <c r="P22" s="16"/>
      <c r="Q22" s="13">
        <f>IF(I22="","",IF(M22="",TODAY(),M22)-I22)</f>
      </c>
      <c r="R22" s="14">
        <f>IF(G22="","",IF(AND(O22="Evet",L22="Zimmette"),"İade alınmalı",IF(K22="Hayır","Tutanak eksik",IF(AND(L22="İade Edildi",M22=""),"İade tarihi yok",""))))</f>
      </c>
      <c r="S22" s="15"/>
    </row>
    <row r="23" ht="18" customHeight="1" spans="1:19" x14ac:dyDescent="0.25">
      <c r="A23" s="6">
        <v>18</v>
      </c>
      <c r="B23" s="15"/>
      <c r="C23" s="11"/>
      <c r="D23" s="15"/>
      <c r="E23" s="15"/>
      <c r="F23" s="15"/>
      <c r="G23" s="15"/>
      <c r="H23" s="15"/>
      <c r="I23" s="10"/>
      <c r="J23" s="11"/>
      <c r="K23" s="11"/>
      <c r="L23" s="11"/>
      <c r="M23" s="10"/>
      <c r="N23" s="11"/>
      <c r="O23" s="11"/>
      <c r="P23" s="16"/>
      <c r="Q23" s="13">
        <f>IF(I23="","",IF(M23="",TODAY(),M23)-I23)</f>
      </c>
      <c r="R23" s="14">
        <f>IF(G23="","",IF(AND(O23="Evet",L23="Zimmette"),"İade alınmalı",IF(K23="Hayır","Tutanak eksik",IF(AND(L23="İade Edildi",M23=""),"İade tarihi yok",""))))</f>
      </c>
      <c r="S23" s="15"/>
    </row>
    <row r="24" ht="18" customHeight="1" spans="1:19" x14ac:dyDescent="0.25">
      <c r="A24" s="6">
        <v>19</v>
      </c>
      <c r="B24" s="15"/>
      <c r="C24" s="11"/>
      <c r="D24" s="15"/>
      <c r="E24" s="15"/>
      <c r="F24" s="15"/>
      <c r="G24" s="15"/>
      <c r="H24" s="15"/>
      <c r="I24" s="10"/>
      <c r="J24" s="11"/>
      <c r="K24" s="11"/>
      <c r="L24" s="11"/>
      <c r="M24" s="10"/>
      <c r="N24" s="11"/>
      <c r="O24" s="11"/>
      <c r="P24" s="16"/>
      <c r="Q24" s="13">
        <f>IF(I24="","",IF(M24="",TODAY(),M24)-I24)</f>
      </c>
      <c r="R24" s="14">
        <f>IF(G24="","",IF(AND(O24="Evet",L24="Zimmette"),"İade alınmalı",IF(K24="Hayır","Tutanak eksik",IF(AND(L24="İade Edildi",M24=""),"İade tarihi yok",""))))</f>
      </c>
      <c r="S24" s="15"/>
    </row>
    <row r="25" ht="18" customHeight="1" spans="1:19" x14ac:dyDescent="0.25">
      <c r="A25" s="6">
        <v>20</v>
      </c>
      <c r="B25" s="15"/>
      <c r="C25" s="11"/>
      <c r="D25" s="15"/>
      <c r="E25" s="15"/>
      <c r="F25" s="15"/>
      <c r="G25" s="15"/>
      <c r="H25" s="15"/>
      <c r="I25" s="10"/>
      <c r="J25" s="11"/>
      <c r="K25" s="11"/>
      <c r="L25" s="11"/>
      <c r="M25" s="10"/>
      <c r="N25" s="11"/>
      <c r="O25" s="11"/>
      <c r="P25" s="16"/>
      <c r="Q25" s="13">
        <f>IF(I25="","",IF(M25="",TODAY(),M25)-I25)</f>
      </c>
      <c r="R25" s="14">
        <f>IF(G25="","",IF(AND(O25="Evet",L25="Zimmette"),"İade alınmalı",IF(K25="Hayır","Tutanak eksik",IF(AND(L25="İade Edildi",M25=""),"İade tarihi yok",""))))</f>
      </c>
      <c r="S25" s="15"/>
    </row>
    <row r="26" ht="18" customHeight="1" spans="1:19" x14ac:dyDescent="0.25">
      <c r="A26" s="6">
        <v>21</v>
      </c>
      <c r="B26" s="15"/>
      <c r="C26" s="11"/>
      <c r="D26" s="15"/>
      <c r="E26" s="15"/>
      <c r="F26" s="15"/>
      <c r="G26" s="15"/>
      <c r="H26" s="15"/>
      <c r="I26" s="10"/>
      <c r="J26" s="11"/>
      <c r="K26" s="11"/>
      <c r="L26" s="11"/>
      <c r="M26" s="10"/>
      <c r="N26" s="11"/>
      <c r="O26" s="11"/>
      <c r="P26" s="16"/>
      <c r="Q26" s="13">
        <f>IF(I26="","",IF(M26="",TODAY(),M26)-I26)</f>
      </c>
      <c r="R26" s="14">
        <f>IF(G26="","",IF(AND(O26="Evet",L26="Zimmette"),"İade alınmalı",IF(K26="Hayır","Tutanak eksik",IF(AND(L26="İade Edildi",M26=""),"İade tarihi yok",""))))</f>
      </c>
      <c r="S26" s="15"/>
    </row>
    <row r="27" ht="18" customHeight="1" spans="1:19" x14ac:dyDescent="0.25">
      <c r="A27" s="6">
        <v>22</v>
      </c>
      <c r="B27" s="15"/>
      <c r="C27" s="11"/>
      <c r="D27" s="15"/>
      <c r="E27" s="15"/>
      <c r="F27" s="15"/>
      <c r="G27" s="15"/>
      <c r="H27" s="15"/>
      <c r="I27" s="10"/>
      <c r="J27" s="11"/>
      <c r="K27" s="11"/>
      <c r="L27" s="11"/>
      <c r="M27" s="10"/>
      <c r="N27" s="11"/>
      <c r="O27" s="11"/>
      <c r="P27" s="16"/>
      <c r="Q27" s="13">
        <f>IF(I27="","",IF(M27="",TODAY(),M27)-I27)</f>
      </c>
      <c r="R27" s="14">
        <f>IF(G27="","",IF(AND(O27="Evet",L27="Zimmette"),"İade alınmalı",IF(K27="Hayır","Tutanak eksik",IF(AND(L27="İade Edildi",M27=""),"İade tarihi yok",""))))</f>
      </c>
      <c r="S27" s="15"/>
    </row>
    <row r="28" ht="18" customHeight="1" spans="1:19" x14ac:dyDescent="0.25">
      <c r="A28" s="6">
        <v>23</v>
      </c>
      <c r="B28" s="15"/>
      <c r="C28" s="11"/>
      <c r="D28" s="15"/>
      <c r="E28" s="15"/>
      <c r="F28" s="15"/>
      <c r="G28" s="15"/>
      <c r="H28" s="15"/>
      <c r="I28" s="10"/>
      <c r="J28" s="11"/>
      <c r="K28" s="11"/>
      <c r="L28" s="11"/>
      <c r="M28" s="10"/>
      <c r="N28" s="11"/>
      <c r="O28" s="11"/>
      <c r="P28" s="16"/>
      <c r="Q28" s="13">
        <f>IF(I28="","",IF(M28="",TODAY(),M28)-I28)</f>
      </c>
      <c r="R28" s="14">
        <f>IF(G28="","",IF(AND(O28="Evet",L28="Zimmette"),"İade alınmalı",IF(K28="Hayır","Tutanak eksik",IF(AND(L28="İade Edildi",M28=""),"İade tarihi yok",""))))</f>
      </c>
      <c r="S28" s="15"/>
    </row>
    <row r="29" ht="18" customHeight="1" spans="1:19" x14ac:dyDescent="0.25">
      <c r="A29" s="6">
        <v>24</v>
      </c>
      <c r="B29" s="15"/>
      <c r="C29" s="11"/>
      <c r="D29" s="15"/>
      <c r="E29" s="15"/>
      <c r="F29" s="15"/>
      <c r="G29" s="15"/>
      <c r="H29" s="15"/>
      <c r="I29" s="10"/>
      <c r="J29" s="11"/>
      <c r="K29" s="11"/>
      <c r="L29" s="11"/>
      <c r="M29" s="10"/>
      <c r="N29" s="11"/>
      <c r="O29" s="11"/>
      <c r="P29" s="16"/>
      <c r="Q29" s="13">
        <f>IF(I29="","",IF(M29="",TODAY(),M29)-I29)</f>
      </c>
      <c r="R29" s="14">
        <f>IF(G29="","",IF(AND(O29="Evet",L29="Zimmette"),"İade alınmalı",IF(K29="Hayır","Tutanak eksik",IF(AND(L29="İade Edildi",M29=""),"İade tarihi yok",""))))</f>
      </c>
      <c r="S29" s="15"/>
    </row>
    <row r="30" ht="18" customHeight="1" spans="1:19" x14ac:dyDescent="0.25">
      <c r="A30" s="6">
        <v>25</v>
      </c>
      <c r="B30" s="15"/>
      <c r="C30" s="11"/>
      <c r="D30" s="15"/>
      <c r="E30" s="15"/>
      <c r="F30" s="15"/>
      <c r="G30" s="15"/>
      <c r="H30" s="15"/>
      <c r="I30" s="10"/>
      <c r="J30" s="11"/>
      <c r="K30" s="11"/>
      <c r="L30" s="11"/>
      <c r="M30" s="10"/>
      <c r="N30" s="11"/>
      <c r="O30" s="11"/>
      <c r="P30" s="16"/>
      <c r="Q30" s="13">
        <f>IF(I30="","",IF(M30="",TODAY(),M30)-I30)</f>
      </c>
      <c r="R30" s="14">
        <f>IF(G30="","",IF(AND(O30="Evet",L30="Zimmette"),"İade alınmalı",IF(K30="Hayır","Tutanak eksik",IF(AND(L30="İade Edildi",M30=""),"İade tarihi yok",""))))</f>
      </c>
      <c r="S30" s="15"/>
    </row>
    <row r="31" ht="18" customHeight="1" spans="1:19" x14ac:dyDescent="0.25">
      <c r="A31" s="6">
        <v>26</v>
      </c>
      <c r="B31" s="15"/>
      <c r="C31" s="11"/>
      <c r="D31" s="15"/>
      <c r="E31" s="15"/>
      <c r="F31" s="15"/>
      <c r="G31" s="15"/>
      <c r="H31" s="15"/>
      <c r="I31" s="10"/>
      <c r="J31" s="11"/>
      <c r="K31" s="11"/>
      <c r="L31" s="11"/>
      <c r="M31" s="10"/>
      <c r="N31" s="11"/>
      <c r="O31" s="11"/>
      <c r="P31" s="16"/>
      <c r="Q31" s="13">
        <f>IF(I31="","",IF(M31="",TODAY(),M31)-I31)</f>
      </c>
      <c r="R31" s="14">
        <f>IF(G31="","",IF(AND(O31="Evet",L31="Zimmette"),"İade alınmalı",IF(K31="Hayır","Tutanak eksik",IF(AND(L31="İade Edildi",M31=""),"İade tarihi yok",""))))</f>
      </c>
      <c r="S31" s="15"/>
    </row>
    <row r="32" ht="18" customHeight="1" spans="1:19" x14ac:dyDescent="0.25">
      <c r="A32" s="6">
        <v>27</v>
      </c>
      <c r="B32" s="15"/>
      <c r="C32" s="11"/>
      <c r="D32" s="15"/>
      <c r="E32" s="15"/>
      <c r="F32" s="15"/>
      <c r="G32" s="15"/>
      <c r="H32" s="15"/>
      <c r="I32" s="10"/>
      <c r="J32" s="11"/>
      <c r="K32" s="11"/>
      <c r="L32" s="11"/>
      <c r="M32" s="10"/>
      <c r="N32" s="11"/>
      <c r="O32" s="11"/>
      <c r="P32" s="16"/>
      <c r="Q32" s="13">
        <f>IF(I32="","",IF(M32="",TODAY(),M32)-I32)</f>
      </c>
      <c r="R32" s="14">
        <f>IF(G32="","",IF(AND(O32="Evet",L32="Zimmette"),"İade alınmalı",IF(K32="Hayır","Tutanak eksik",IF(AND(L32="İade Edildi",M32=""),"İade tarihi yok",""))))</f>
      </c>
      <c r="S32" s="15"/>
    </row>
    <row r="33" ht="18" customHeight="1" spans="1:19" x14ac:dyDescent="0.25">
      <c r="A33" s="6">
        <v>28</v>
      </c>
      <c r="B33" s="15"/>
      <c r="C33" s="11"/>
      <c r="D33" s="15"/>
      <c r="E33" s="15"/>
      <c r="F33" s="15"/>
      <c r="G33" s="15"/>
      <c r="H33" s="15"/>
      <c r="I33" s="10"/>
      <c r="J33" s="11"/>
      <c r="K33" s="11"/>
      <c r="L33" s="11"/>
      <c r="M33" s="10"/>
      <c r="N33" s="11"/>
      <c r="O33" s="11"/>
      <c r="P33" s="16"/>
      <c r="Q33" s="13">
        <f>IF(I33="","",IF(M33="",TODAY(),M33)-I33)</f>
      </c>
      <c r="R33" s="14">
        <f>IF(G33="","",IF(AND(O33="Evet",L33="Zimmette"),"İade alınmalı",IF(K33="Hayır","Tutanak eksik",IF(AND(L33="İade Edildi",M33=""),"İade tarihi yok",""))))</f>
      </c>
      <c r="S33" s="15"/>
    </row>
    <row r="34" ht="18" customHeight="1" spans="1:19" x14ac:dyDescent="0.25">
      <c r="A34" s="6">
        <v>29</v>
      </c>
      <c r="B34" s="15"/>
      <c r="C34" s="11"/>
      <c r="D34" s="15"/>
      <c r="E34" s="15"/>
      <c r="F34" s="15"/>
      <c r="G34" s="15"/>
      <c r="H34" s="15"/>
      <c r="I34" s="10"/>
      <c r="J34" s="11"/>
      <c r="K34" s="11"/>
      <c r="L34" s="11"/>
      <c r="M34" s="10"/>
      <c r="N34" s="11"/>
      <c r="O34" s="11"/>
      <c r="P34" s="16"/>
      <c r="Q34" s="13">
        <f>IF(I34="","",IF(M34="",TODAY(),M34)-I34)</f>
      </c>
      <c r="R34" s="14">
        <f>IF(G34="","",IF(AND(O34="Evet",L34="Zimmette"),"İade alınmalı",IF(K34="Hayır","Tutanak eksik",IF(AND(L34="İade Edildi",M34=""),"İade tarihi yok",""))))</f>
      </c>
      <c r="S34" s="15"/>
    </row>
    <row r="35" ht="18" customHeight="1" spans="1:19" x14ac:dyDescent="0.25">
      <c r="A35" s="6">
        <v>30</v>
      </c>
      <c r="B35" s="15"/>
      <c r="C35" s="11"/>
      <c r="D35" s="15"/>
      <c r="E35" s="15"/>
      <c r="F35" s="15"/>
      <c r="G35" s="15"/>
      <c r="H35" s="15"/>
      <c r="I35" s="10"/>
      <c r="J35" s="11"/>
      <c r="K35" s="11"/>
      <c r="L35" s="11"/>
      <c r="M35" s="10"/>
      <c r="N35" s="11"/>
      <c r="O35" s="11"/>
      <c r="P35" s="16"/>
      <c r="Q35" s="13">
        <f>IF(I35="","",IF(M35="",TODAY(),M35)-I35)</f>
      </c>
      <c r="R35" s="14">
        <f>IF(G35="","",IF(AND(O35="Evet",L35="Zimmette"),"İade alınmalı",IF(K35="Hayır","Tutanak eksik",IF(AND(L35="İade Edildi",M35=""),"İade tarihi yok",""))))</f>
      </c>
      <c r="S35" s="15"/>
    </row>
    <row r="36" ht="18" customHeight="1" spans="1:19" x14ac:dyDescent="0.25">
      <c r="A36" s="6">
        <v>31</v>
      </c>
      <c r="B36" s="15"/>
      <c r="C36" s="11"/>
      <c r="D36" s="15"/>
      <c r="E36" s="15"/>
      <c r="F36" s="15"/>
      <c r="G36" s="15"/>
      <c r="H36" s="15"/>
      <c r="I36" s="10"/>
      <c r="J36" s="11"/>
      <c r="K36" s="11"/>
      <c r="L36" s="11"/>
      <c r="M36" s="10"/>
      <c r="N36" s="11"/>
      <c r="O36" s="11"/>
      <c r="P36" s="16"/>
      <c r="Q36" s="13">
        <f>IF(I36="","",IF(M36="",TODAY(),M36)-I36)</f>
      </c>
      <c r="R36" s="14">
        <f>IF(G36="","",IF(AND(O36="Evet",L36="Zimmette"),"İade alınmalı",IF(K36="Hayır","Tutanak eksik",IF(AND(L36="İade Edildi",M36=""),"İade tarihi yok",""))))</f>
      </c>
      <c r="S36" s="15"/>
    </row>
    <row r="37" ht="18" customHeight="1" spans="1:19" x14ac:dyDescent="0.25">
      <c r="A37" s="6">
        <v>32</v>
      </c>
      <c r="B37" s="15"/>
      <c r="C37" s="11"/>
      <c r="D37" s="15"/>
      <c r="E37" s="15"/>
      <c r="F37" s="15"/>
      <c r="G37" s="15"/>
      <c r="H37" s="15"/>
      <c r="I37" s="10"/>
      <c r="J37" s="11"/>
      <c r="K37" s="11"/>
      <c r="L37" s="11"/>
      <c r="M37" s="10"/>
      <c r="N37" s="11"/>
      <c r="O37" s="11"/>
      <c r="P37" s="16"/>
      <c r="Q37" s="13">
        <f>IF(I37="","",IF(M37="",TODAY(),M37)-I37)</f>
      </c>
      <c r="R37" s="14">
        <f>IF(G37="","",IF(AND(O37="Evet",L37="Zimmette"),"İade alınmalı",IF(K37="Hayır","Tutanak eksik",IF(AND(L37="İade Edildi",M37=""),"İade tarihi yok",""))))</f>
      </c>
      <c r="S37" s="15"/>
    </row>
    <row r="38" ht="18" customHeight="1" spans="1:19" x14ac:dyDescent="0.25">
      <c r="A38" s="6">
        <v>33</v>
      </c>
      <c r="B38" s="15"/>
      <c r="C38" s="11"/>
      <c r="D38" s="15"/>
      <c r="E38" s="15"/>
      <c r="F38" s="15"/>
      <c r="G38" s="15"/>
      <c r="H38" s="15"/>
      <c r="I38" s="10"/>
      <c r="J38" s="11"/>
      <c r="K38" s="11"/>
      <c r="L38" s="11"/>
      <c r="M38" s="10"/>
      <c r="N38" s="11"/>
      <c r="O38" s="11"/>
      <c r="P38" s="16"/>
      <c r="Q38" s="13">
        <f>IF(I38="","",IF(M38="",TODAY(),M38)-I38)</f>
      </c>
      <c r="R38" s="14">
        <f>IF(G38="","",IF(AND(O38="Evet",L38="Zimmette"),"İade alınmalı",IF(K38="Hayır","Tutanak eksik",IF(AND(L38="İade Edildi",M38=""),"İade tarihi yok",""))))</f>
      </c>
      <c r="S38" s="15"/>
    </row>
    <row r="39" ht="18" customHeight="1" spans="1:19" x14ac:dyDescent="0.25">
      <c r="A39" s="6">
        <v>34</v>
      </c>
      <c r="B39" s="15"/>
      <c r="C39" s="11"/>
      <c r="D39" s="15"/>
      <c r="E39" s="15"/>
      <c r="F39" s="15"/>
      <c r="G39" s="15"/>
      <c r="H39" s="15"/>
      <c r="I39" s="10"/>
      <c r="J39" s="11"/>
      <c r="K39" s="11"/>
      <c r="L39" s="11"/>
      <c r="M39" s="10"/>
      <c r="N39" s="11"/>
      <c r="O39" s="11"/>
      <c r="P39" s="16"/>
      <c r="Q39" s="13">
        <f>IF(I39="","",IF(M39="",TODAY(),M39)-I39)</f>
      </c>
      <c r="R39" s="14">
        <f>IF(G39="","",IF(AND(O39="Evet",L39="Zimmette"),"İade alınmalı",IF(K39="Hayır","Tutanak eksik",IF(AND(L39="İade Edildi",M39=""),"İade tarihi yok",""))))</f>
      </c>
      <c r="S39" s="15"/>
    </row>
    <row r="40" ht="18" customHeight="1" spans="1:19" x14ac:dyDescent="0.25">
      <c r="A40" s="6">
        <v>35</v>
      </c>
      <c r="B40" s="15"/>
      <c r="C40" s="11"/>
      <c r="D40" s="15"/>
      <c r="E40" s="15"/>
      <c r="F40" s="15"/>
      <c r="G40" s="15"/>
      <c r="H40" s="15"/>
      <c r="I40" s="10"/>
      <c r="J40" s="11"/>
      <c r="K40" s="11"/>
      <c r="L40" s="11"/>
      <c r="M40" s="10"/>
      <c r="N40" s="11"/>
      <c r="O40" s="11"/>
      <c r="P40" s="16"/>
      <c r="Q40" s="13">
        <f>IF(I40="","",IF(M40="",TODAY(),M40)-I40)</f>
      </c>
      <c r="R40" s="14">
        <f>IF(G40="","",IF(AND(O40="Evet",L40="Zimmette"),"İade alınmalı",IF(K40="Hayır","Tutanak eksik",IF(AND(L40="İade Edildi",M40=""),"İade tarihi yok",""))))</f>
      </c>
      <c r="S40" s="15"/>
    </row>
    <row r="41" ht="18" customHeight="1" spans="1:19" x14ac:dyDescent="0.25">
      <c r="A41" s="6">
        <v>36</v>
      </c>
      <c r="B41" s="15"/>
      <c r="C41" s="11"/>
      <c r="D41" s="15"/>
      <c r="E41" s="15"/>
      <c r="F41" s="15"/>
      <c r="G41" s="15"/>
      <c r="H41" s="15"/>
      <c r="I41" s="10"/>
      <c r="J41" s="11"/>
      <c r="K41" s="11"/>
      <c r="L41" s="11"/>
      <c r="M41" s="10"/>
      <c r="N41" s="11"/>
      <c r="O41" s="11"/>
      <c r="P41" s="16"/>
      <c r="Q41" s="13">
        <f>IF(I41="","",IF(M41="",TODAY(),M41)-I41)</f>
      </c>
      <c r="R41" s="14">
        <f>IF(G41="","",IF(AND(O41="Evet",L41="Zimmette"),"İade alınmalı",IF(K41="Hayır","Tutanak eksik",IF(AND(L41="İade Edildi",M41=""),"İade tarihi yok",""))))</f>
      </c>
      <c r="S41" s="15"/>
    </row>
    <row r="42" ht="18" customHeight="1" spans="1:19" x14ac:dyDescent="0.25">
      <c r="A42" s="6">
        <v>37</v>
      </c>
      <c r="B42" s="15"/>
      <c r="C42" s="11"/>
      <c r="D42" s="15"/>
      <c r="E42" s="15"/>
      <c r="F42" s="15"/>
      <c r="G42" s="15"/>
      <c r="H42" s="15"/>
      <c r="I42" s="10"/>
      <c r="J42" s="11"/>
      <c r="K42" s="11"/>
      <c r="L42" s="11"/>
      <c r="M42" s="10"/>
      <c r="N42" s="11"/>
      <c r="O42" s="11"/>
      <c r="P42" s="16"/>
      <c r="Q42" s="13">
        <f>IF(I42="","",IF(M42="",TODAY(),M42)-I42)</f>
      </c>
      <c r="R42" s="14">
        <f>IF(G42="","",IF(AND(O42="Evet",L42="Zimmette"),"İade alınmalı",IF(K42="Hayır","Tutanak eksik",IF(AND(L42="İade Edildi",M42=""),"İade tarihi yok",""))))</f>
      </c>
      <c r="S42" s="15"/>
    </row>
    <row r="43" ht="18" customHeight="1" spans="1:19" x14ac:dyDescent="0.25">
      <c r="A43" s="6">
        <v>38</v>
      </c>
      <c r="B43" s="15"/>
      <c r="C43" s="11"/>
      <c r="D43" s="15"/>
      <c r="E43" s="15"/>
      <c r="F43" s="15"/>
      <c r="G43" s="15"/>
      <c r="H43" s="15"/>
      <c r="I43" s="10"/>
      <c r="J43" s="11"/>
      <c r="K43" s="11"/>
      <c r="L43" s="11"/>
      <c r="M43" s="10"/>
      <c r="N43" s="11"/>
      <c r="O43" s="11"/>
      <c r="P43" s="16"/>
      <c r="Q43" s="13">
        <f>IF(I43="","",IF(M43="",TODAY(),M43)-I43)</f>
      </c>
      <c r="R43" s="14">
        <f>IF(G43="","",IF(AND(O43="Evet",L43="Zimmette"),"İade alınmalı",IF(K43="Hayır","Tutanak eksik",IF(AND(L43="İade Edildi",M43=""),"İade tarihi yok",""))))</f>
      </c>
      <c r="S43" s="15"/>
    </row>
    <row r="44" ht="18" customHeight="1" spans="1:19" x14ac:dyDescent="0.25">
      <c r="A44" s="6">
        <v>39</v>
      </c>
      <c r="B44" s="15"/>
      <c r="C44" s="11"/>
      <c r="D44" s="15"/>
      <c r="E44" s="15"/>
      <c r="F44" s="15"/>
      <c r="G44" s="15"/>
      <c r="H44" s="15"/>
      <c r="I44" s="10"/>
      <c r="J44" s="11"/>
      <c r="K44" s="11"/>
      <c r="L44" s="11"/>
      <c r="M44" s="10"/>
      <c r="N44" s="11"/>
      <c r="O44" s="11"/>
      <c r="P44" s="16"/>
      <c r="Q44" s="13">
        <f>IF(I44="","",IF(M44="",TODAY(),M44)-I44)</f>
      </c>
      <c r="R44" s="14">
        <f>IF(G44="","",IF(AND(O44="Evet",L44="Zimmette"),"İade alınmalı",IF(K44="Hayır","Tutanak eksik",IF(AND(L44="İade Edildi",M44=""),"İade tarihi yok",""))))</f>
      </c>
      <c r="S44" s="15"/>
    </row>
    <row r="45" ht="18" customHeight="1" spans="1:19" x14ac:dyDescent="0.25">
      <c r="A45" s="6">
        <v>40</v>
      </c>
      <c r="B45" s="15"/>
      <c r="C45" s="11"/>
      <c r="D45" s="15"/>
      <c r="E45" s="15"/>
      <c r="F45" s="15"/>
      <c r="G45" s="15"/>
      <c r="H45" s="15"/>
      <c r="I45" s="10"/>
      <c r="J45" s="11"/>
      <c r="K45" s="11"/>
      <c r="L45" s="11"/>
      <c r="M45" s="10"/>
      <c r="N45" s="11"/>
      <c r="O45" s="11"/>
      <c r="P45" s="16"/>
      <c r="Q45" s="13">
        <f>IF(I45="","",IF(M45="",TODAY(),M45)-I45)</f>
      </c>
      <c r="R45" s="14">
        <f>IF(G45="","",IF(AND(O45="Evet",L45="Zimmette"),"İade alınmalı",IF(K45="Hayır","Tutanak eksik",IF(AND(L45="İade Edildi",M45=""),"İade tarihi yok",""))))</f>
      </c>
      <c r="S45" s="15"/>
    </row>
    <row r="46" ht="18" customHeight="1" spans="1:19" x14ac:dyDescent="0.25">
      <c r="A46" s="6">
        <v>41</v>
      </c>
      <c r="B46" s="15"/>
      <c r="C46" s="11"/>
      <c r="D46" s="15"/>
      <c r="E46" s="15"/>
      <c r="F46" s="15"/>
      <c r="G46" s="15"/>
      <c r="H46" s="15"/>
      <c r="I46" s="10"/>
      <c r="J46" s="11"/>
      <c r="K46" s="11"/>
      <c r="L46" s="11"/>
      <c r="M46" s="10"/>
      <c r="N46" s="11"/>
      <c r="O46" s="11"/>
      <c r="P46" s="16"/>
      <c r="Q46" s="13">
        <f>IF(I46="","",IF(M46="",TODAY(),M46)-I46)</f>
      </c>
      <c r="R46" s="14">
        <f>IF(G46="","",IF(AND(O46="Evet",L46="Zimmette"),"İade alınmalı",IF(K46="Hayır","Tutanak eksik",IF(AND(L46="İade Edildi",M46=""),"İade tarihi yok",""))))</f>
      </c>
      <c r="S46" s="15"/>
    </row>
    <row r="47" ht="18" customHeight="1" spans="1:19" x14ac:dyDescent="0.25">
      <c r="A47" s="6">
        <v>42</v>
      </c>
      <c r="B47" s="15"/>
      <c r="C47" s="11"/>
      <c r="D47" s="15"/>
      <c r="E47" s="15"/>
      <c r="F47" s="15"/>
      <c r="G47" s="15"/>
      <c r="H47" s="15"/>
      <c r="I47" s="10"/>
      <c r="J47" s="11"/>
      <c r="K47" s="11"/>
      <c r="L47" s="11"/>
      <c r="M47" s="10"/>
      <c r="N47" s="11"/>
      <c r="O47" s="11"/>
      <c r="P47" s="16"/>
      <c r="Q47" s="13">
        <f>IF(I47="","",IF(M47="",TODAY(),M47)-I47)</f>
      </c>
      <c r="R47" s="14">
        <f>IF(G47="","",IF(AND(O47="Evet",L47="Zimmette"),"İade alınmalı",IF(K47="Hayır","Tutanak eksik",IF(AND(L47="İade Edildi",M47=""),"İade tarihi yok",""))))</f>
      </c>
      <c r="S47" s="15"/>
    </row>
    <row r="48" ht="18" customHeight="1" spans="1:19" x14ac:dyDescent="0.25">
      <c r="A48" s="6">
        <v>43</v>
      </c>
      <c r="B48" s="15"/>
      <c r="C48" s="11"/>
      <c r="D48" s="15"/>
      <c r="E48" s="15"/>
      <c r="F48" s="15"/>
      <c r="G48" s="15"/>
      <c r="H48" s="15"/>
      <c r="I48" s="10"/>
      <c r="J48" s="11"/>
      <c r="K48" s="11"/>
      <c r="L48" s="11"/>
      <c r="M48" s="10"/>
      <c r="N48" s="11"/>
      <c r="O48" s="11"/>
      <c r="P48" s="16"/>
      <c r="Q48" s="13">
        <f>IF(I48="","",IF(M48="",TODAY(),M48)-I48)</f>
      </c>
      <c r="R48" s="14">
        <f>IF(G48="","",IF(AND(O48="Evet",L48="Zimmette"),"İade alınmalı",IF(K48="Hayır","Tutanak eksik",IF(AND(L48="İade Edildi",M48=""),"İade tarihi yok",""))))</f>
      </c>
      <c r="S48" s="15"/>
    </row>
    <row r="49" ht="18" customHeight="1" spans="1:19" x14ac:dyDescent="0.25">
      <c r="A49" s="6">
        <v>44</v>
      </c>
      <c r="B49" s="15"/>
      <c r="C49" s="11"/>
      <c r="D49" s="15"/>
      <c r="E49" s="15"/>
      <c r="F49" s="15"/>
      <c r="G49" s="15"/>
      <c r="H49" s="15"/>
      <c r="I49" s="10"/>
      <c r="J49" s="11"/>
      <c r="K49" s="11"/>
      <c r="L49" s="11"/>
      <c r="M49" s="10"/>
      <c r="N49" s="11"/>
      <c r="O49" s="11"/>
      <c r="P49" s="16"/>
      <c r="Q49" s="13">
        <f>IF(I49="","",IF(M49="",TODAY(),M49)-I49)</f>
      </c>
      <c r="R49" s="14">
        <f>IF(G49="","",IF(AND(O49="Evet",L49="Zimmette"),"İade alınmalı",IF(K49="Hayır","Tutanak eksik",IF(AND(L49="İade Edildi",M49=""),"İade tarihi yok",""))))</f>
      </c>
      <c r="S49" s="15"/>
    </row>
    <row r="50" ht="18" customHeight="1" spans="1:19" x14ac:dyDescent="0.25">
      <c r="A50" s="6">
        <v>45</v>
      </c>
      <c r="B50" s="15"/>
      <c r="C50" s="11"/>
      <c r="D50" s="15"/>
      <c r="E50" s="15"/>
      <c r="F50" s="15"/>
      <c r="G50" s="15"/>
      <c r="H50" s="15"/>
      <c r="I50" s="10"/>
      <c r="J50" s="11"/>
      <c r="K50" s="11"/>
      <c r="L50" s="11"/>
      <c r="M50" s="10"/>
      <c r="N50" s="11"/>
      <c r="O50" s="11"/>
      <c r="P50" s="16"/>
      <c r="Q50" s="13">
        <f>IF(I50="","",IF(M50="",TODAY(),M50)-I50)</f>
      </c>
      <c r="R50" s="14">
        <f>IF(G50="","",IF(AND(O50="Evet",L50="Zimmette"),"İade alınmalı",IF(K50="Hayır","Tutanak eksik",IF(AND(L50="İade Edildi",M50=""),"İade tarihi yok",""))))</f>
      </c>
      <c r="S50" s="15"/>
    </row>
    <row r="51" ht="18" customHeight="1" spans="1:19" x14ac:dyDescent="0.25">
      <c r="A51" s="6">
        <v>46</v>
      </c>
      <c r="B51" s="15"/>
      <c r="C51" s="11"/>
      <c r="D51" s="15"/>
      <c r="E51" s="15"/>
      <c r="F51" s="15"/>
      <c r="G51" s="15"/>
      <c r="H51" s="15"/>
      <c r="I51" s="10"/>
      <c r="J51" s="11"/>
      <c r="K51" s="11"/>
      <c r="L51" s="11"/>
      <c r="M51" s="10"/>
      <c r="N51" s="11"/>
      <c r="O51" s="11"/>
      <c r="P51" s="16"/>
      <c r="Q51" s="13">
        <f>IF(I51="","",IF(M51="",TODAY(),M51)-I51)</f>
      </c>
      <c r="R51" s="14">
        <f>IF(G51="","",IF(AND(O51="Evet",L51="Zimmette"),"İade alınmalı",IF(K51="Hayır","Tutanak eksik",IF(AND(L51="İade Edildi",M51=""),"İade tarihi yok",""))))</f>
      </c>
      <c r="S51" s="15"/>
    </row>
    <row r="52" ht="18" customHeight="1" spans="1:19" x14ac:dyDescent="0.25">
      <c r="A52" s="6">
        <v>47</v>
      </c>
      <c r="B52" s="15"/>
      <c r="C52" s="11"/>
      <c r="D52" s="15"/>
      <c r="E52" s="15"/>
      <c r="F52" s="15"/>
      <c r="G52" s="15"/>
      <c r="H52" s="15"/>
      <c r="I52" s="10"/>
      <c r="J52" s="11"/>
      <c r="K52" s="11"/>
      <c r="L52" s="11"/>
      <c r="M52" s="10"/>
      <c r="N52" s="11"/>
      <c r="O52" s="11"/>
      <c r="P52" s="16"/>
      <c r="Q52" s="13">
        <f>IF(I52="","",IF(M52="",TODAY(),M52)-I52)</f>
      </c>
      <c r="R52" s="14">
        <f>IF(G52="","",IF(AND(O52="Evet",L52="Zimmette"),"İade alınmalı",IF(K52="Hayır","Tutanak eksik",IF(AND(L52="İade Edildi",M52=""),"İade tarihi yok",""))))</f>
      </c>
      <c r="S52" s="15"/>
    </row>
    <row r="53" ht="18" customHeight="1" spans="1:19" x14ac:dyDescent="0.25">
      <c r="A53" s="6">
        <v>48</v>
      </c>
      <c r="B53" s="15"/>
      <c r="C53" s="11"/>
      <c r="D53" s="15"/>
      <c r="E53" s="15"/>
      <c r="F53" s="15"/>
      <c r="G53" s="15"/>
      <c r="H53" s="15"/>
      <c r="I53" s="10"/>
      <c r="J53" s="11"/>
      <c r="K53" s="11"/>
      <c r="L53" s="11"/>
      <c r="M53" s="10"/>
      <c r="N53" s="11"/>
      <c r="O53" s="11"/>
      <c r="P53" s="16"/>
      <c r="Q53" s="13">
        <f>IF(I53="","",IF(M53="",TODAY(),M53)-I53)</f>
      </c>
      <c r="R53" s="14">
        <f>IF(G53="","",IF(AND(O53="Evet",L53="Zimmette"),"İade alınmalı",IF(K53="Hayır","Tutanak eksik",IF(AND(L53="İade Edildi",M53=""),"İade tarihi yok",""))))</f>
      </c>
      <c r="S53" s="15"/>
    </row>
    <row r="54" ht="18" customHeight="1" spans="1:19" x14ac:dyDescent="0.25">
      <c r="A54" s="6">
        <v>49</v>
      </c>
      <c r="B54" s="15"/>
      <c r="C54" s="11"/>
      <c r="D54" s="15"/>
      <c r="E54" s="15"/>
      <c r="F54" s="15"/>
      <c r="G54" s="15"/>
      <c r="H54" s="15"/>
      <c r="I54" s="10"/>
      <c r="J54" s="11"/>
      <c r="K54" s="11"/>
      <c r="L54" s="11"/>
      <c r="M54" s="10"/>
      <c r="N54" s="11"/>
      <c r="O54" s="11"/>
      <c r="P54" s="16"/>
      <c r="Q54" s="13">
        <f>IF(I54="","",IF(M54="",TODAY(),M54)-I54)</f>
      </c>
      <c r="R54" s="14">
        <f>IF(G54="","",IF(AND(O54="Evet",L54="Zimmette"),"İade alınmalı",IF(K54="Hayır","Tutanak eksik",IF(AND(L54="İade Edildi",M54=""),"İade tarihi yok",""))))</f>
      </c>
      <c r="S54" s="15"/>
    </row>
    <row r="55" ht="18" customHeight="1" spans="1:19" x14ac:dyDescent="0.25">
      <c r="A55" s="6">
        <v>50</v>
      </c>
      <c r="B55" s="15"/>
      <c r="C55" s="11"/>
      <c r="D55" s="15"/>
      <c r="E55" s="15"/>
      <c r="F55" s="15"/>
      <c r="G55" s="15"/>
      <c r="H55" s="15"/>
      <c r="I55" s="10"/>
      <c r="J55" s="11"/>
      <c r="K55" s="11"/>
      <c r="L55" s="11"/>
      <c r="M55" s="10"/>
      <c r="N55" s="11"/>
      <c r="O55" s="11"/>
      <c r="P55" s="16"/>
      <c r="Q55" s="13">
        <f>IF(I55="","",IF(M55="",TODAY(),M55)-I55)</f>
      </c>
      <c r="R55" s="14">
        <f>IF(G55="","",IF(AND(O55="Evet",L55="Zimmette"),"İade alınmalı",IF(K55="Hayır","Tutanak eksik",IF(AND(L55="İade Edildi",M55=""),"İade tarihi yok",""))))</f>
      </c>
      <c r="S55" s="15"/>
    </row>
    <row r="56" ht="18" customHeight="1" spans="1:19" x14ac:dyDescent="0.25">
      <c r="A56" s="6">
        <v>51</v>
      </c>
      <c r="B56" s="15"/>
      <c r="C56" s="11"/>
      <c r="D56" s="15"/>
      <c r="E56" s="15"/>
      <c r="F56" s="15"/>
      <c r="G56" s="15"/>
      <c r="H56" s="15"/>
      <c r="I56" s="10"/>
      <c r="J56" s="11"/>
      <c r="K56" s="11"/>
      <c r="L56" s="11"/>
      <c r="M56" s="10"/>
      <c r="N56" s="11"/>
      <c r="O56" s="11"/>
      <c r="P56" s="16"/>
      <c r="Q56" s="13">
        <f>IF(I56="","",IF(M56="",TODAY(),M56)-I56)</f>
      </c>
      <c r="R56" s="14">
        <f>IF(G56="","",IF(AND(O56="Evet",L56="Zimmette"),"İade alınmalı",IF(K56="Hayır","Tutanak eksik",IF(AND(L56="İade Edildi",M56=""),"İade tarihi yok",""))))</f>
      </c>
      <c r="S56" s="15"/>
    </row>
    <row r="57" ht="18" customHeight="1" spans="1:19" x14ac:dyDescent="0.25">
      <c r="A57" s="6">
        <v>52</v>
      </c>
      <c r="B57" s="15"/>
      <c r="C57" s="11"/>
      <c r="D57" s="15"/>
      <c r="E57" s="15"/>
      <c r="F57" s="15"/>
      <c r="G57" s="15"/>
      <c r="H57" s="15"/>
      <c r="I57" s="10"/>
      <c r="J57" s="11"/>
      <c r="K57" s="11"/>
      <c r="L57" s="11"/>
      <c r="M57" s="10"/>
      <c r="N57" s="11"/>
      <c r="O57" s="11"/>
      <c r="P57" s="16"/>
      <c r="Q57" s="13">
        <f>IF(I57="","",IF(M57="",TODAY(),M57)-I57)</f>
      </c>
      <c r="R57" s="14">
        <f>IF(G57="","",IF(AND(O57="Evet",L57="Zimmette"),"İade alınmalı",IF(K57="Hayır","Tutanak eksik",IF(AND(L57="İade Edildi",M57=""),"İade tarihi yok",""))))</f>
      </c>
      <c r="S57" s="15"/>
    </row>
    <row r="58" ht="18" customHeight="1" spans="1:19" x14ac:dyDescent="0.25">
      <c r="A58" s="6">
        <v>53</v>
      </c>
      <c r="B58" s="15"/>
      <c r="C58" s="11"/>
      <c r="D58" s="15"/>
      <c r="E58" s="15"/>
      <c r="F58" s="15"/>
      <c r="G58" s="15"/>
      <c r="H58" s="15"/>
      <c r="I58" s="10"/>
      <c r="J58" s="11"/>
      <c r="K58" s="11"/>
      <c r="L58" s="11"/>
      <c r="M58" s="10"/>
      <c r="N58" s="11"/>
      <c r="O58" s="11"/>
      <c r="P58" s="16"/>
      <c r="Q58" s="13">
        <f>IF(I58="","",IF(M58="",TODAY(),M58)-I58)</f>
      </c>
      <c r="R58" s="14">
        <f>IF(G58="","",IF(AND(O58="Evet",L58="Zimmette"),"İade alınmalı",IF(K58="Hayır","Tutanak eksik",IF(AND(L58="İade Edildi",M58=""),"İade tarihi yok",""))))</f>
      </c>
      <c r="S58" s="15"/>
    </row>
    <row r="59" ht="18" customHeight="1" spans="1:19" x14ac:dyDescent="0.25">
      <c r="A59" s="6">
        <v>54</v>
      </c>
      <c r="B59" s="15"/>
      <c r="C59" s="11"/>
      <c r="D59" s="15"/>
      <c r="E59" s="15"/>
      <c r="F59" s="15"/>
      <c r="G59" s="15"/>
      <c r="H59" s="15"/>
      <c r="I59" s="10"/>
      <c r="J59" s="11"/>
      <c r="K59" s="11"/>
      <c r="L59" s="11"/>
      <c r="M59" s="10"/>
      <c r="N59" s="11"/>
      <c r="O59" s="11"/>
      <c r="P59" s="16"/>
      <c r="Q59" s="13">
        <f>IF(I59="","",IF(M59="",TODAY(),M59)-I59)</f>
      </c>
      <c r="R59" s="14">
        <f>IF(G59="","",IF(AND(O59="Evet",L59="Zimmette"),"İade alınmalı",IF(K59="Hayır","Tutanak eksik",IF(AND(L59="İade Edildi",M59=""),"İade tarihi yok",""))))</f>
      </c>
      <c r="S59" s="15"/>
    </row>
    <row r="60" ht="18" customHeight="1" spans="1:19" x14ac:dyDescent="0.25">
      <c r="A60" s="6">
        <v>55</v>
      </c>
      <c r="B60" s="15"/>
      <c r="C60" s="11"/>
      <c r="D60" s="15"/>
      <c r="E60" s="15"/>
      <c r="F60" s="15"/>
      <c r="G60" s="15"/>
      <c r="H60" s="15"/>
      <c r="I60" s="10"/>
      <c r="J60" s="11"/>
      <c r="K60" s="11"/>
      <c r="L60" s="11"/>
      <c r="M60" s="10"/>
      <c r="N60" s="11"/>
      <c r="O60" s="11"/>
      <c r="P60" s="16"/>
      <c r="Q60" s="13">
        <f>IF(I60="","",IF(M60="",TODAY(),M60)-I60)</f>
      </c>
      <c r="R60" s="14">
        <f>IF(G60="","",IF(AND(O60="Evet",L60="Zimmette"),"İade alınmalı",IF(K60="Hayır","Tutanak eksik",IF(AND(L60="İade Edildi",M60=""),"İade tarihi yok",""))))</f>
      </c>
      <c r="S60" s="15"/>
    </row>
    <row r="61" ht="18" customHeight="1" spans="1:19" x14ac:dyDescent="0.25">
      <c r="A61" s="6">
        <v>56</v>
      </c>
      <c r="B61" s="15"/>
      <c r="C61" s="11"/>
      <c r="D61" s="15"/>
      <c r="E61" s="15"/>
      <c r="F61" s="15"/>
      <c r="G61" s="15"/>
      <c r="H61" s="15"/>
      <c r="I61" s="10"/>
      <c r="J61" s="11"/>
      <c r="K61" s="11"/>
      <c r="L61" s="11"/>
      <c r="M61" s="10"/>
      <c r="N61" s="11"/>
      <c r="O61" s="11"/>
      <c r="P61" s="16"/>
      <c r="Q61" s="13">
        <f>IF(I61="","",IF(M61="",TODAY(),M61)-I61)</f>
      </c>
      <c r="R61" s="14">
        <f>IF(G61="","",IF(AND(O61="Evet",L61="Zimmette"),"İade alınmalı",IF(K61="Hayır","Tutanak eksik",IF(AND(L61="İade Edildi",M61=""),"İade tarihi yok",""))))</f>
      </c>
      <c r="S61" s="15"/>
    </row>
    <row r="62" ht="18" customHeight="1" spans="1:19" x14ac:dyDescent="0.25">
      <c r="A62" s="6">
        <v>57</v>
      </c>
      <c r="B62" s="15"/>
      <c r="C62" s="11"/>
      <c r="D62" s="15"/>
      <c r="E62" s="15"/>
      <c r="F62" s="15"/>
      <c r="G62" s="15"/>
      <c r="H62" s="15"/>
      <c r="I62" s="10"/>
      <c r="J62" s="11"/>
      <c r="K62" s="11"/>
      <c r="L62" s="11"/>
      <c r="M62" s="10"/>
      <c r="N62" s="11"/>
      <c r="O62" s="11"/>
      <c r="P62" s="16"/>
      <c r="Q62" s="13">
        <f>IF(I62="","",IF(M62="",TODAY(),M62)-I62)</f>
      </c>
      <c r="R62" s="14">
        <f>IF(G62="","",IF(AND(O62="Evet",L62="Zimmette"),"İade alınmalı",IF(K62="Hayır","Tutanak eksik",IF(AND(L62="İade Edildi",M62=""),"İade tarihi yok",""))))</f>
      </c>
      <c r="S62" s="15"/>
    </row>
    <row r="63" ht="18" customHeight="1" spans="1:19" x14ac:dyDescent="0.25">
      <c r="A63" s="6">
        <v>58</v>
      </c>
      <c r="B63" s="15"/>
      <c r="C63" s="11"/>
      <c r="D63" s="15"/>
      <c r="E63" s="15"/>
      <c r="F63" s="15"/>
      <c r="G63" s="15"/>
      <c r="H63" s="15"/>
      <c r="I63" s="10"/>
      <c r="J63" s="11"/>
      <c r="K63" s="11"/>
      <c r="L63" s="11"/>
      <c r="M63" s="10"/>
      <c r="N63" s="11"/>
      <c r="O63" s="11"/>
      <c r="P63" s="16"/>
      <c r="Q63" s="13">
        <f>IF(I63="","",IF(M63="",TODAY(),M63)-I63)</f>
      </c>
      <c r="R63" s="14">
        <f>IF(G63="","",IF(AND(O63="Evet",L63="Zimmette"),"İade alınmalı",IF(K63="Hayır","Tutanak eksik",IF(AND(L63="İade Edildi",M63=""),"İade tarihi yok",""))))</f>
      </c>
      <c r="S63" s="15"/>
    </row>
    <row r="64" ht="18" customHeight="1" spans="1:19" x14ac:dyDescent="0.25">
      <c r="A64" s="6">
        <v>59</v>
      </c>
      <c r="B64" s="15"/>
      <c r="C64" s="11"/>
      <c r="D64" s="15"/>
      <c r="E64" s="15"/>
      <c r="F64" s="15"/>
      <c r="G64" s="15"/>
      <c r="H64" s="15"/>
      <c r="I64" s="10"/>
      <c r="J64" s="11"/>
      <c r="K64" s="11"/>
      <c r="L64" s="11"/>
      <c r="M64" s="10"/>
      <c r="N64" s="11"/>
      <c r="O64" s="11"/>
      <c r="P64" s="16"/>
      <c r="Q64" s="13">
        <f>IF(I64="","",IF(M64="",TODAY(),M64)-I64)</f>
      </c>
      <c r="R64" s="14">
        <f>IF(G64="","",IF(AND(O64="Evet",L64="Zimmette"),"İade alınmalı",IF(K64="Hayır","Tutanak eksik",IF(AND(L64="İade Edildi",M64=""),"İade tarihi yok",""))))</f>
      </c>
      <c r="S64" s="15"/>
    </row>
    <row r="65" ht="18" customHeight="1" spans="1:19" x14ac:dyDescent="0.25">
      <c r="A65" s="6">
        <v>60</v>
      </c>
      <c r="B65" s="15"/>
      <c r="C65" s="11"/>
      <c r="D65" s="15"/>
      <c r="E65" s="15"/>
      <c r="F65" s="15"/>
      <c r="G65" s="15"/>
      <c r="H65" s="15"/>
      <c r="I65" s="10"/>
      <c r="J65" s="11"/>
      <c r="K65" s="11"/>
      <c r="L65" s="11"/>
      <c r="M65" s="10"/>
      <c r="N65" s="11"/>
      <c r="O65" s="11"/>
      <c r="P65" s="16"/>
      <c r="Q65" s="13">
        <f>IF(I65="","",IF(M65="",TODAY(),M65)-I65)</f>
      </c>
      <c r="R65" s="14">
        <f>IF(G65="","",IF(AND(O65="Evet",L65="Zimmette"),"İade alınmalı",IF(K65="Hayır","Tutanak eksik",IF(AND(L65="İade Edildi",M65=""),"İade tarihi yok",""))))</f>
      </c>
      <c r="S65" s="15"/>
    </row>
    <row r="66" ht="18" customHeight="1" spans="1:19" x14ac:dyDescent="0.25">
      <c r="A66" s="6">
        <v>61</v>
      </c>
      <c r="B66" s="15"/>
      <c r="C66" s="11"/>
      <c r="D66" s="15"/>
      <c r="E66" s="15"/>
      <c r="F66" s="15"/>
      <c r="G66" s="15"/>
      <c r="H66" s="15"/>
      <c r="I66" s="10"/>
      <c r="J66" s="11"/>
      <c r="K66" s="11"/>
      <c r="L66" s="11"/>
      <c r="M66" s="10"/>
      <c r="N66" s="11"/>
      <c r="O66" s="11"/>
      <c r="P66" s="16"/>
      <c r="Q66" s="13">
        <f>IF(I66="","",IF(M66="",TODAY(),M66)-I66)</f>
      </c>
      <c r="R66" s="14">
        <f>IF(G66="","",IF(AND(O66="Evet",L66="Zimmette"),"İade alınmalı",IF(K66="Hayır","Tutanak eksik",IF(AND(L66="İade Edildi",M66=""),"İade tarihi yok",""))))</f>
      </c>
      <c r="S66" s="15"/>
    </row>
    <row r="67" ht="18" customHeight="1" spans="1:19" x14ac:dyDescent="0.25">
      <c r="A67" s="6">
        <v>62</v>
      </c>
      <c r="B67" s="15"/>
      <c r="C67" s="11"/>
      <c r="D67" s="15"/>
      <c r="E67" s="15"/>
      <c r="F67" s="15"/>
      <c r="G67" s="15"/>
      <c r="H67" s="15"/>
      <c r="I67" s="10"/>
      <c r="J67" s="11"/>
      <c r="K67" s="11"/>
      <c r="L67" s="11"/>
      <c r="M67" s="10"/>
      <c r="N67" s="11"/>
      <c r="O67" s="11"/>
      <c r="P67" s="16"/>
      <c r="Q67" s="13">
        <f>IF(I67="","",IF(M67="",TODAY(),M67)-I67)</f>
      </c>
      <c r="R67" s="14">
        <f>IF(G67="","",IF(AND(O67="Evet",L67="Zimmette"),"İade alınmalı",IF(K67="Hayır","Tutanak eksik",IF(AND(L67="İade Edildi",M67=""),"İade tarihi yok",""))))</f>
      </c>
      <c r="S67" s="15"/>
    </row>
    <row r="68" ht="18" customHeight="1" spans="1:19" x14ac:dyDescent="0.25">
      <c r="A68" s="6">
        <v>63</v>
      </c>
      <c r="B68" s="15"/>
      <c r="C68" s="11"/>
      <c r="D68" s="15"/>
      <c r="E68" s="15"/>
      <c r="F68" s="15"/>
      <c r="G68" s="15"/>
      <c r="H68" s="15"/>
      <c r="I68" s="10"/>
      <c r="J68" s="11"/>
      <c r="K68" s="11"/>
      <c r="L68" s="11"/>
      <c r="M68" s="10"/>
      <c r="N68" s="11"/>
      <c r="O68" s="11"/>
      <c r="P68" s="16"/>
      <c r="Q68" s="13">
        <f>IF(I68="","",IF(M68="",TODAY(),M68)-I68)</f>
      </c>
      <c r="R68" s="14">
        <f>IF(G68="","",IF(AND(O68="Evet",L68="Zimmette"),"İade alınmalı",IF(K68="Hayır","Tutanak eksik",IF(AND(L68="İade Edildi",M68=""),"İade tarihi yok",""))))</f>
      </c>
      <c r="S68" s="15"/>
    </row>
    <row r="69" ht="18" customHeight="1" spans="1:19" x14ac:dyDescent="0.25">
      <c r="A69" s="6">
        <v>64</v>
      </c>
      <c r="B69" s="15"/>
      <c r="C69" s="11"/>
      <c r="D69" s="15"/>
      <c r="E69" s="15"/>
      <c r="F69" s="15"/>
      <c r="G69" s="15"/>
      <c r="H69" s="15"/>
      <c r="I69" s="10"/>
      <c r="J69" s="11"/>
      <c r="K69" s="11"/>
      <c r="L69" s="11"/>
      <c r="M69" s="10"/>
      <c r="N69" s="11"/>
      <c r="O69" s="11"/>
      <c r="P69" s="16"/>
      <c r="Q69" s="13">
        <f>IF(I69="","",IF(M69="",TODAY(),M69)-I69)</f>
      </c>
      <c r="R69" s="14">
        <f>IF(G69="","",IF(AND(O69="Evet",L69="Zimmette"),"İade alınmalı",IF(K69="Hayır","Tutanak eksik",IF(AND(L69="İade Edildi",M69=""),"İade tarihi yok",""))))</f>
      </c>
      <c r="S69" s="15"/>
    </row>
    <row r="70" ht="18" customHeight="1" spans="1:19" x14ac:dyDescent="0.25">
      <c r="A70" s="6">
        <v>65</v>
      </c>
      <c r="B70" s="15"/>
      <c r="C70" s="11"/>
      <c r="D70" s="15"/>
      <c r="E70" s="15"/>
      <c r="F70" s="15"/>
      <c r="G70" s="15"/>
      <c r="H70" s="15"/>
      <c r="I70" s="10"/>
      <c r="J70" s="11"/>
      <c r="K70" s="11"/>
      <c r="L70" s="11"/>
      <c r="M70" s="10"/>
      <c r="N70" s="11"/>
      <c r="O70" s="11"/>
      <c r="P70" s="16"/>
      <c r="Q70" s="13">
        <f>IF(I70="","",IF(M70="",TODAY(),M70)-I70)</f>
      </c>
      <c r="R70" s="14">
        <f>IF(G70="","",IF(AND(O70="Evet",L70="Zimmette"),"İade alınmalı",IF(K70="Hayır","Tutanak eksik",IF(AND(L70="İade Edildi",M70=""),"İade tarihi yok",""))))</f>
      </c>
      <c r="S70" s="15"/>
    </row>
    <row r="71" ht="18" customHeight="1" spans="1:19" x14ac:dyDescent="0.25">
      <c r="A71" s="6">
        <v>66</v>
      </c>
      <c r="B71" s="15"/>
      <c r="C71" s="11"/>
      <c r="D71" s="15"/>
      <c r="E71" s="15"/>
      <c r="F71" s="15"/>
      <c r="G71" s="15"/>
      <c r="H71" s="15"/>
      <c r="I71" s="10"/>
      <c r="J71" s="11"/>
      <c r="K71" s="11"/>
      <c r="L71" s="11"/>
      <c r="M71" s="10"/>
      <c r="N71" s="11"/>
      <c r="O71" s="11"/>
      <c r="P71" s="16"/>
      <c r="Q71" s="13">
        <f>IF(I71="","",IF(M71="",TODAY(),M71)-I71)</f>
      </c>
      <c r="R71" s="14">
        <f>IF(G71="","",IF(AND(O71="Evet",L71="Zimmette"),"İade alınmalı",IF(K71="Hayır","Tutanak eksik",IF(AND(L71="İade Edildi",M71=""),"İade tarihi yok",""))))</f>
      </c>
      <c r="S71" s="15"/>
    </row>
    <row r="72" ht="18" customHeight="1" spans="1:19" x14ac:dyDescent="0.25">
      <c r="A72" s="6">
        <v>67</v>
      </c>
      <c r="B72" s="15"/>
      <c r="C72" s="11"/>
      <c r="D72" s="15"/>
      <c r="E72" s="15"/>
      <c r="F72" s="15"/>
      <c r="G72" s="15"/>
      <c r="H72" s="15"/>
      <c r="I72" s="10"/>
      <c r="J72" s="11"/>
      <c r="K72" s="11"/>
      <c r="L72" s="11"/>
      <c r="M72" s="10"/>
      <c r="N72" s="11"/>
      <c r="O72" s="11"/>
      <c r="P72" s="16"/>
      <c r="Q72" s="13">
        <f>IF(I72="","",IF(M72="",TODAY(),M72)-I72)</f>
      </c>
      <c r="R72" s="14">
        <f>IF(G72="","",IF(AND(O72="Evet",L72="Zimmette"),"İade alınmalı",IF(K72="Hayır","Tutanak eksik",IF(AND(L72="İade Edildi",M72=""),"İade tarihi yok",""))))</f>
      </c>
      <c r="S72" s="15"/>
    </row>
    <row r="73" ht="18" customHeight="1" spans="1:19" x14ac:dyDescent="0.25">
      <c r="A73" s="6">
        <v>68</v>
      </c>
      <c r="B73" s="15"/>
      <c r="C73" s="11"/>
      <c r="D73" s="15"/>
      <c r="E73" s="15"/>
      <c r="F73" s="15"/>
      <c r="G73" s="15"/>
      <c r="H73" s="15"/>
      <c r="I73" s="10"/>
      <c r="J73" s="11"/>
      <c r="K73" s="11"/>
      <c r="L73" s="11"/>
      <c r="M73" s="10"/>
      <c r="N73" s="11"/>
      <c r="O73" s="11"/>
      <c r="P73" s="16"/>
      <c r="Q73" s="13">
        <f>IF(I73="","",IF(M73="",TODAY(),M73)-I73)</f>
      </c>
      <c r="R73" s="14">
        <f>IF(G73="","",IF(AND(O73="Evet",L73="Zimmette"),"İade alınmalı",IF(K73="Hayır","Tutanak eksik",IF(AND(L73="İade Edildi",M73=""),"İade tarihi yok",""))))</f>
      </c>
      <c r="S73" s="15"/>
    </row>
    <row r="74" ht="18" customHeight="1" spans="1:19" x14ac:dyDescent="0.25">
      <c r="A74" s="6">
        <v>69</v>
      </c>
      <c r="B74" s="15"/>
      <c r="C74" s="11"/>
      <c r="D74" s="15"/>
      <c r="E74" s="15"/>
      <c r="F74" s="15"/>
      <c r="G74" s="15"/>
      <c r="H74" s="15"/>
      <c r="I74" s="10"/>
      <c r="J74" s="11"/>
      <c r="K74" s="11"/>
      <c r="L74" s="11"/>
      <c r="M74" s="10"/>
      <c r="N74" s="11"/>
      <c r="O74" s="11"/>
      <c r="P74" s="16"/>
      <c r="Q74" s="13">
        <f>IF(I74="","",IF(M74="",TODAY(),M74)-I74)</f>
      </c>
      <c r="R74" s="14">
        <f>IF(G74="","",IF(AND(O74="Evet",L74="Zimmette"),"İade alınmalı",IF(K74="Hayır","Tutanak eksik",IF(AND(L74="İade Edildi",M74=""),"İade tarihi yok",""))))</f>
      </c>
      <c r="S74" s="15"/>
    </row>
    <row r="75" ht="18" customHeight="1" spans="1:19" x14ac:dyDescent="0.25">
      <c r="A75" s="6">
        <v>70</v>
      </c>
      <c r="B75" s="15"/>
      <c r="C75" s="11"/>
      <c r="D75" s="15"/>
      <c r="E75" s="15"/>
      <c r="F75" s="15"/>
      <c r="G75" s="15"/>
      <c r="H75" s="15"/>
      <c r="I75" s="10"/>
      <c r="J75" s="11"/>
      <c r="K75" s="11"/>
      <c r="L75" s="11"/>
      <c r="M75" s="10"/>
      <c r="N75" s="11"/>
      <c r="O75" s="11"/>
      <c r="P75" s="16"/>
      <c r="Q75" s="13">
        <f>IF(I75="","",IF(M75="",TODAY(),M75)-I75)</f>
      </c>
      <c r="R75" s="14">
        <f>IF(G75="","",IF(AND(O75="Evet",L75="Zimmette"),"İade alınmalı",IF(K75="Hayır","Tutanak eksik",IF(AND(L75="İade Edildi",M75=""),"İade tarihi yok",""))))</f>
      </c>
      <c r="S75" s="15"/>
    </row>
    <row r="76" ht="18" customHeight="1" spans="1:19" x14ac:dyDescent="0.25">
      <c r="A76" s="6">
        <v>71</v>
      </c>
      <c r="B76" s="15"/>
      <c r="C76" s="11"/>
      <c r="D76" s="15"/>
      <c r="E76" s="15"/>
      <c r="F76" s="15"/>
      <c r="G76" s="15"/>
      <c r="H76" s="15"/>
      <c r="I76" s="10"/>
      <c r="J76" s="11"/>
      <c r="K76" s="11"/>
      <c r="L76" s="11"/>
      <c r="M76" s="10"/>
      <c r="N76" s="11"/>
      <c r="O76" s="11"/>
      <c r="P76" s="16"/>
      <c r="Q76" s="13">
        <f>IF(I76="","",IF(M76="",TODAY(),M76)-I76)</f>
      </c>
      <c r="R76" s="14">
        <f>IF(G76="","",IF(AND(O76="Evet",L76="Zimmette"),"İade alınmalı",IF(K76="Hayır","Tutanak eksik",IF(AND(L76="İade Edildi",M76=""),"İade tarihi yok",""))))</f>
      </c>
      <c r="S76" s="15"/>
    </row>
    <row r="77" ht="18" customHeight="1" spans="1:19" x14ac:dyDescent="0.25">
      <c r="A77" s="6">
        <v>72</v>
      </c>
      <c r="B77" s="15"/>
      <c r="C77" s="11"/>
      <c r="D77" s="15"/>
      <c r="E77" s="15"/>
      <c r="F77" s="15"/>
      <c r="G77" s="15"/>
      <c r="H77" s="15"/>
      <c r="I77" s="10"/>
      <c r="J77" s="11"/>
      <c r="K77" s="11"/>
      <c r="L77" s="11"/>
      <c r="M77" s="10"/>
      <c r="N77" s="11"/>
      <c r="O77" s="11"/>
      <c r="P77" s="16"/>
      <c r="Q77" s="13">
        <f>IF(I77="","",IF(M77="",TODAY(),M77)-I77)</f>
      </c>
      <c r="R77" s="14">
        <f>IF(G77="","",IF(AND(O77="Evet",L77="Zimmette"),"İade alınmalı",IF(K77="Hayır","Tutanak eksik",IF(AND(L77="İade Edildi",M77=""),"İade tarihi yok",""))))</f>
      </c>
      <c r="S77" s="15"/>
    </row>
    <row r="78" ht="18" customHeight="1" spans="1:19" x14ac:dyDescent="0.25">
      <c r="A78" s="6">
        <v>73</v>
      </c>
      <c r="B78" s="15"/>
      <c r="C78" s="11"/>
      <c r="D78" s="15"/>
      <c r="E78" s="15"/>
      <c r="F78" s="15"/>
      <c r="G78" s="15"/>
      <c r="H78" s="15"/>
      <c r="I78" s="10"/>
      <c r="J78" s="11"/>
      <c r="K78" s="11"/>
      <c r="L78" s="11"/>
      <c r="M78" s="10"/>
      <c r="N78" s="11"/>
      <c r="O78" s="11"/>
      <c r="P78" s="16"/>
      <c r="Q78" s="13">
        <f>IF(I78="","",IF(M78="",TODAY(),M78)-I78)</f>
      </c>
      <c r="R78" s="14">
        <f>IF(G78="","",IF(AND(O78="Evet",L78="Zimmette"),"İade alınmalı",IF(K78="Hayır","Tutanak eksik",IF(AND(L78="İade Edildi",M78=""),"İade tarihi yok",""))))</f>
      </c>
      <c r="S78" s="15"/>
    </row>
    <row r="79" ht="18" customHeight="1" spans="1:19" x14ac:dyDescent="0.25">
      <c r="A79" s="6">
        <v>74</v>
      </c>
      <c r="B79" s="15"/>
      <c r="C79" s="11"/>
      <c r="D79" s="15"/>
      <c r="E79" s="15"/>
      <c r="F79" s="15"/>
      <c r="G79" s="15"/>
      <c r="H79" s="15"/>
      <c r="I79" s="10"/>
      <c r="J79" s="11"/>
      <c r="K79" s="11"/>
      <c r="L79" s="11"/>
      <c r="M79" s="10"/>
      <c r="N79" s="11"/>
      <c r="O79" s="11"/>
      <c r="P79" s="16"/>
      <c r="Q79" s="13">
        <f>IF(I79="","",IF(M79="",TODAY(),M79)-I79)</f>
      </c>
      <c r="R79" s="14">
        <f>IF(G79="","",IF(AND(O79="Evet",L79="Zimmette"),"İade alınmalı",IF(K79="Hayır","Tutanak eksik",IF(AND(L79="İade Edildi",M79=""),"İade tarihi yok",""))))</f>
      </c>
      <c r="S79" s="15"/>
    </row>
    <row r="80" ht="18" customHeight="1" spans="1:19" x14ac:dyDescent="0.25">
      <c r="A80" s="6">
        <v>75</v>
      </c>
      <c r="B80" s="15"/>
      <c r="C80" s="11"/>
      <c r="D80" s="15"/>
      <c r="E80" s="15"/>
      <c r="F80" s="15"/>
      <c r="G80" s="15"/>
      <c r="H80" s="15"/>
      <c r="I80" s="10"/>
      <c r="J80" s="11"/>
      <c r="K80" s="11"/>
      <c r="L80" s="11"/>
      <c r="M80" s="10"/>
      <c r="N80" s="11"/>
      <c r="O80" s="11"/>
      <c r="P80" s="16"/>
      <c r="Q80" s="13">
        <f>IF(I80="","",IF(M80="",TODAY(),M80)-I80)</f>
      </c>
      <c r="R80" s="14">
        <f>IF(G80="","",IF(AND(O80="Evet",L80="Zimmette"),"İade alınmalı",IF(K80="Hayır","Tutanak eksik",IF(AND(L80="İade Edildi",M80=""),"İade tarihi yok",""))))</f>
      </c>
      <c r="S80" s="15"/>
    </row>
    <row r="81" ht="18" customHeight="1" spans="1:19" x14ac:dyDescent="0.25">
      <c r="A81" s="6">
        <v>76</v>
      </c>
      <c r="B81" s="15"/>
      <c r="C81" s="11"/>
      <c r="D81" s="15"/>
      <c r="E81" s="15"/>
      <c r="F81" s="15"/>
      <c r="G81" s="15"/>
      <c r="H81" s="15"/>
      <c r="I81" s="10"/>
      <c r="J81" s="11"/>
      <c r="K81" s="11"/>
      <c r="L81" s="11"/>
      <c r="M81" s="10"/>
      <c r="N81" s="11"/>
      <c r="O81" s="11"/>
      <c r="P81" s="16"/>
      <c r="Q81" s="13">
        <f>IF(I81="","",IF(M81="",TODAY(),M81)-I81)</f>
      </c>
      <c r="R81" s="14">
        <f>IF(G81="","",IF(AND(O81="Evet",L81="Zimmette"),"İade alınmalı",IF(K81="Hayır","Tutanak eksik",IF(AND(L81="İade Edildi",M81=""),"İade tarihi yok",""))))</f>
      </c>
      <c r="S81" s="15"/>
    </row>
    <row r="82" ht="18" customHeight="1" spans="1:19" x14ac:dyDescent="0.25">
      <c r="A82" s="6">
        <v>77</v>
      </c>
      <c r="B82" s="15"/>
      <c r="C82" s="11"/>
      <c r="D82" s="15"/>
      <c r="E82" s="15"/>
      <c r="F82" s="15"/>
      <c r="G82" s="15"/>
      <c r="H82" s="15"/>
      <c r="I82" s="10"/>
      <c r="J82" s="11"/>
      <c r="K82" s="11"/>
      <c r="L82" s="11"/>
      <c r="M82" s="10"/>
      <c r="N82" s="11"/>
      <c r="O82" s="11"/>
      <c r="P82" s="16"/>
      <c r="Q82" s="13">
        <f>IF(I82="","",IF(M82="",TODAY(),M82)-I82)</f>
      </c>
      <c r="R82" s="14">
        <f>IF(G82="","",IF(AND(O82="Evet",L82="Zimmette"),"İade alınmalı",IF(K82="Hayır","Tutanak eksik",IF(AND(L82="İade Edildi",M82=""),"İade tarihi yok",""))))</f>
      </c>
      <c r="S82" s="15"/>
    </row>
    <row r="83" ht="18" customHeight="1" spans="1:19" x14ac:dyDescent="0.25">
      <c r="A83" s="6">
        <v>78</v>
      </c>
      <c r="B83" s="15"/>
      <c r="C83" s="11"/>
      <c r="D83" s="15"/>
      <c r="E83" s="15"/>
      <c r="F83" s="15"/>
      <c r="G83" s="15"/>
      <c r="H83" s="15"/>
      <c r="I83" s="10"/>
      <c r="J83" s="11"/>
      <c r="K83" s="11"/>
      <c r="L83" s="11"/>
      <c r="M83" s="10"/>
      <c r="N83" s="11"/>
      <c r="O83" s="11"/>
      <c r="P83" s="16"/>
      <c r="Q83" s="13">
        <f>IF(I83="","",IF(M83="",TODAY(),M83)-I83)</f>
      </c>
      <c r="R83" s="14">
        <f>IF(G83="","",IF(AND(O83="Evet",L83="Zimmette"),"İade alınmalı",IF(K83="Hayır","Tutanak eksik",IF(AND(L83="İade Edildi",M83=""),"İade tarihi yok",""))))</f>
      </c>
      <c r="S83" s="15"/>
    </row>
    <row r="84" ht="18" customHeight="1" spans="1:19" x14ac:dyDescent="0.25">
      <c r="A84" s="6">
        <v>79</v>
      </c>
      <c r="B84" s="15"/>
      <c r="C84" s="11"/>
      <c r="D84" s="15"/>
      <c r="E84" s="15"/>
      <c r="F84" s="15"/>
      <c r="G84" s="15"/>
      <c r="H84" s="15"/>
      <c r="I84" s="10"/>
      <c r="J84" s="11"/>
      <c r="K84" s="11"/>
      <c r="L84" s="11"/>
      <c r="M84" s="10"/>
      <c r="N84" s="11"/>
      <c r="O84" s="11"/>
      <c r="P84" s="16"/>
      <c r="Q84" s="13">
        <f>IF(I84="","",IF(M84="",TODAY(),M84)-I84)</f>
      </c>
      <c r="R84" s="14">
        <f>IF(G84="","",IF(AND(O84="Evet",L84="Zimmette"),"İade alınmalı",IF(K84="Hayır","Tutanak eksik",IF(AND(L84="İade Edildi",M84=""),"İade tarihi yok",""))))</f>
      </c>
      <c r="S84" s="15"/>
    </row>
    <row r="85" ht="18" customHeight="1" spans="1:19" x14ac:dyDescent="0.25">
      <c r="A85" s="6">
        <v>80</v>
      </c>
      <c r="B85" s="15"/>
      <c r="C85" s="11"/>
      <c r="D85" s="15"/>
      <c r="E85" s="15"/>
      <c r="F85" s="15"/>
      <c r="G85" s="15"/>
      <c r="H85" s="15"/>
      <c r="I85" s="10"/>
      <c r="J85" s="11"/>
      <c r="K85" s="11"/>
      <c r="L85" s="11"/>
      <c r="M85" s="10"/>
      <c r="N85" s="11"/>
      <c r="O85" s="11"/>
      <c r="P85" s="16"/>
      <c r="Q85" s="13">
        <f>IF(I85="","",IF(M85="",TODAY(),M85)-I85)</f>
      </c>
      <c r="R85" s="14">
        <f>IF(G85="","",IF(AND(O85="Evet",L85="Zimmette"),"İade alınmalı",IF(K85="Hayır","Tutanak eksik",IF(AND(L85="İade Edildi",M85=""),"İade tarihi yok",""))))</f>
      </c>
      <c r="S85" s="15"/>
    </row>
    <row r="86" ht="18" customHeight="1" spans="1:19" x14ac:dyDescent="0.25">
      <c r="A86" s="6">
        <v>81</v>
      </c>
      <c r="B86" s="15"/>
      <c r="C86" s="11"/>
      <c r="D86" s="15"/>
      <c r="E86" s="15"/>
      <c r="F86" s="15"/>
      <c r="G86" s="15"/>
      <c r="H86" s="15"/>
      <c r="I86" s="10"/>
      <c r="J86" s="11"/>
      <c r="K86" s="11"/>
      <c r="L86" s="11"/>
      <c r="M86" s="10"/>
      <c r="N86" s="11"/>
      <c r="O86" s="11"/>
      <c r="P86" s="16"/>
      <c r="Q86" s="13">
        <f>IF(I86="","",IF(M86="",TODAY(),M86)-I86)</f>
      </c>
      <c r="R86" s="14">
        <f>IF(G86="","",IF(AND(O86="Evet",L86="Zimmette"),"İade alınmalı",IF(K86="Hayır","Tutanak eksik",IF(AND(L86="İade Edildi",M86=""),"İade tarihi yok",""))))</f>
      </c>
      <c r="S86" s="15"/>
    </row>
    <row r="87" ht="18" customHeight="1" spans="1:19" x14ac:dyDescent="0.25">
      <c r="A87" s="6">
        <v>82</v>
      </c>
      <c r="B87" s="15"/>
      <c r="C87" s="11"/>
      <c r="D87" s="15"/>
      <c r="E87" s="15"/>
      <c r="F87" s="15"/>
      <c r="G87" s="15"/>
      <c r="H87" s="15"/>
      <c r="I87" s="10"/>
      <c r="J87" s="11"/>
      <c r="K87" s="11"/>
      <c r="L87" s="11"/>
      <c r="M87" s="10"/>
      <c r="N87" s="11"/>
      <c r="O87" s="11"/>
      <c r="P87" s="16"/>
      <c r="Q87" s="13">
        <f>IF(I87="","",IF(M87="",TODAY(),M87)-I87)</f>
      </c>
      <c r="R87" s="14">
        <f>IF(G87="","",IF(AND(O87="Evet",L87="Zimmette"),"İade alınmalı",IF(K87="Hayır","Tutanak eksik",IF(AND(L87="İade Edildi",M87=""),"İade tarihi yok",""))))</f>
      </c>
      <c r="S87" s="15"/>
    </row>
    <row r="88" ht="18" customHeight="1" spans="1:19" x14ac:dyDescent="0.25">
      <c r="A88" s="6">
        <v>83</v>
      </c>
      <c r="B88" s="15"/>
      <c r="C88" s="11"/>
      <c r="D88" s="15"/>
      <c r="E88" s="15"/>
      <c r="F88" s="15"/>
      <c r="G88" s="15"/>
      <c r="H88" s="15"/>
      <c r="I88" s="10"/>
      <c r="J88" s="11"/>
      <c r="K88" s="11"/>
      <c r="L88" s="11"/>
      <c r="M88" s="10"/>
      <c r="N88" s="11"/>
      <c r="O88" s="11"/>
      <c r="P88" s="16"/>
      <c r="Q88" s="13">
        <f>IF(I88="","",IF(M88="",TODAY(),M88)-I88)</f>
      </c>
      <c r="R88" s="14">
        <f>IF(G88="","",IF(AND(O88="Evet",L88="Zimmette"),"İade alınmalı",IF(K88="Hayır","Tutanak eksik",IF(AND(L88="İade Edildi",M88=""),"İade tarihi yok",""))))</f>
      </c>
      <c r="S88" s="15"/>
    </row>
    <row r="89" ht="18" customHeight="1" spans="1:19" x14ac:dyDescent="0.25">
      <c r="A89" s="6">
        <v>84</v>
      </c>
      <c r="B89" s="15"/>
      <c r="C89" s="11"/>
      <c r="D89" s="15"/>
      <c r="E89" s="15"/>
      <c r="F89" s="15"/>
      <c r="G89" s="15"/>
      <c r="H89" s="15"/>
      <c r="I89" s="10"/>
      <c r="J89" s="11"/>
      <c r="K89" s="11"/>
      <c r="L89" s="11"/>
      <c r="M89" s="10"/>
      <c r="N89" s="11"/>
      <c r="O89" s="11"/>
      <c r="P89" s="16"/>
      <c r="Q89" s="13">
        <f>IF(I89="","",IF(M89="",TODAY(),M89)-I89)</f>
      </c>
      <c r="R89" s="14">
        <f>IF(G89="","",IF(AND(O89="Evet",L89="Zimmette"),"İade alınmalı",IF(K89="Hayır","Tutanak eksik",IF(AND(L89="İade Edildi",M89=""),"İade tarihi yok",""))))</f>
      </c>
      <c r="S89" s="15"/>
    </row>
    <row r="90" ht="18" customHeight="1" spans="1:19" x14ac:dyDescent="0.25">
      <c r="A90" s="6">
        <v>85</v>
      </c>
      <c r="B90" s="15"/>
      <c r="C90" s="11"/>
      <c r="D90" s="15"/>
      <c r="E90" s="15"/>
      <c r="F90" s="15"/>
      <c r="G90" s="15"/>
      <c r="H90" s="15"/>
      <c r="I90" s="10"/>
      <c r="J90" s="11"/>
      <c r="K90" s="11"/>
      <c r="L90" s="11"/>
      <c r="M90" s="10"/>
      <c r="N90" s="11"/>
      <c r="O90" s="11"/>
      <c r="P90" s="16"/>
      <c r="Q90" s="13">
        <f>IF(I90="","",IF(M90="",TODAY(),M90)-I90)</f>
      </c>
      <c r="R90" s="14">
        <f>IF(G90="","",IF(AND(O90="Evet",L90="Zimmette"),"İade alınmalı",IF(K90="Hayır","Tutanak eksik",IF(AND(L90="İade Edildi",M90=""),"İade tarihi yok",""))))</f>
      </c>
      <c r="S90" s="15"/>
    </row>
    <row r="91" ht="18" customHeight="1" spans="1:19" x14ac:dyDescent="0.25">
      <c r="A91" s="6">
        <v>86</v>
      </c>
      <c r="B91" s="15"/>
      <c r="C91" s="11"/>
      <c r="D91" s="15"/>
      <c r="E91" s="15"/>
      <c r="F91" s="15"/>
      <c r="G91" s="15"/>
      <c r="H91" s="15"/>
      <c r="I91" s="10"/>
      <c r="J91" s="11"/>
      <c r="K91" s="11"/>
      <c r="L91" s="11"/>
      <c r="M91" s="10"/>
      <c r="N91" s="11"/>
      <c r="O91" s="11"/>
      <c r="P91" s="16"/>
      <c r="Q91" s="13">
        <f>IF(I91="","",IF(M91="",TODAY(),M91)-I91)</f>
      </c>
      <c r="R91" s="14">
        <f>IF(G91="","",IF(AND(O91="Evet",L91="Zimmette"),"İade alınmalı",IF(K91="Hayır","Tutanak eksik",IF(AND(L91="İade Edildi",M91=""),"İade tarihi yok",""))))</f>
      </c>
      <c r="S91" s="15"/>
    </row>
    <row r="92" ht="18" customHeight="1" spans="1:19" x14ac:dyDescent="0.25">
      <c r="A92" s="6">
        <v>87</v>
      </c>
      <c r="B92" s="15"/>
      <c r="C92" s="11"/>
      <c r="D92" s="15"/>
      <c r="E92" s="15"/>
      <c r="F92" s="15"/>
      <c r="G92" s="15"/>
      <c r="H92" s="15"/>
      <c r="I92" s="10"/>
      <c r="J92" s="11"/>
      <c r="K92" s="11"/>
      <c r="L92" s="11"/>
      <c r="M92" s="10"/>
      <c r="N92" s="11"/>
      <c r="O92" s="11"/>
      <c r="P92" s="16"/>
      <c r="Q92" s="13">
        <f>IF(I92="","",IF(M92="",TODAY(),M92)-I92)</f>
      </c>
      <c r="R92" s="14">
        <f>IF(G92="","",IF(AND(O92="Evet",L92="Zimmette"),"İade alınmalı",IF(K92="Hayır","Tutanak eksik",IF(AND(L92="İade Edildi",M92=""),"İade tarihi yok",""))))</f>
      </c>
      <c r="S92" s="15"/>
    </row>
    <row r="93" ht="18" customHeight="1" spans="1:19" x14ac:dyDescent="0.25">
      <c r="A93" s="6">
        <v>88</v>
      </c>
      <c r="B93" s="15"/>
      <c r="C93" s="11"/>
      <c r="D93" s="15"/>
      <c r="E93" s="15"/>
      <c r="F93" s="15"/>
      <c r="G93" s="15"/>
      <c r="H93" s="15"/>
      <c r="I93" s="10"/>
      <c r="J93" s="11"/>
      <c r="K93" s="11"/>
      <c r="L93" s="11"/>
      <c r="M93" s="10"/>
      <c r="N93" s="11"/>
      <c r="O93" s="11"/>
      <c r="P93" s="16"/>
      <c r="Q93" s="13">
        <f>IF(I93="","",IF(M93="",TODAY(),M93)-I93)</f>
      </c>
      <c r="R93" s="14">
        <f>IF(G93="","",IF(AND(O93="Evet",L93="Zimmette"),"İade alınmalı",IF(K93="Hayır","Tutanak eksik",IF(AND(L93="İade Edildi",M93=""),"İade tarihi yok",""))))</f>
      </c>
      <c r="S93" s="15"/>
    </row>
    <row r="94" ht="18" customHeight="1" spans="1:19" x14ac:dyDescent="0.25">
      <c r="A94" s="6">
        <v>89</v>
      </c>
      <c r="B94" s="15"/>
      <c r="C94" s="11"/>
      <c r="D94" s="15"/>
      <c r="E94" s="15"/>
      <c r="F94" s="15"/>
      <c r="G94" s="15"/>
      <c r="H94" s="15"/>
      <c r="I94" s="10"/>
      <c r="J94" s="11"/>
      <c r="K94" s="11"/>
      <c r="L94" s="11"/>
      <c r="M94" s="10"/>
      <c r="N94" s="11"/>
      <c r="O94" s="11"/>
      <c r="P94" s="16"/>
      <c r="Q94" s="13">
        <f>IF(I94="","",IF(M94="",TODAY(),M94)-I94)</f>
      </c>
      <c r="R94" s="14">
        <f>IF(G94="","",IF(AND(O94="Evet",L94="Zimmette"),"İade alınmalı",IF(K94="Hayır","Tutanak eksik",IF(AND(L94="İade Edildi",M94=""),"İade tarihi yok",""))))</f>
      </c>
      <c r="S94" s="15"/>
    </row>
    <row r="95" ht="18" customHeight="1" spans="1:19" x14ac:dyDescent="0.25">
      <c r="A95" s="6">
        <v>90</v>
      </c>
      <c r="B95" s="15"/>
      <c r="C95" s="11"/>
      <c r="D95" s="15"/>
      <c r="E95" s="15"/>
      <c r="F95" s="15"/>
      <c r="G95" s="15"/>
      <c r="H95" s="15"/>
      <c r="I95" s="10"/>
      <c r="J95" s="11"/>
      <c r="K95" s="11"/>
      <c r="L95" s="11"/>
      <c r="M95" s="10"/>
      <c r="N95" s="11"/>
      <c r="O95" s="11"/>
      <c r="P95" s="16"/>
      <c r="Q95" s="13">
        <f>IF(I95="","",IF(M95="",TODAY(),M95)-I95)</f>
      </c>
      <c r="R95" s="14">
        <f>IF(G95="","",IF(AND(O95="Evet",L95="Zimmette"),"İade alınmalı",IF(K95="Hayır","Tutanak eksik",IF(AND(L95="İade Edildi",M95=""),"İade tarihi yok",""))))</f>
      </c>
      <c r="S95" s="15"/>
    </row>
    <row r="96" ht="18" customHeight="1" spans="1:19" x14ac:dyDescent="0.25">
      <c r="A96" s="6">
        <v>91</v>
      </c>
      <c r="B96" s="15"/>
      <c r="C96" s="11"/>
      <c r="D96" s="15"/>
      <c r="E96" s="15"/>
      <c r="F96" s="15"/>
      <c r="G96" s="15"/>
      <c r="H96" s="15"/>
      <c r="I96" s="10"/>
      <c r="J96" s="11"/>
      <c r="K96" s="11"/>
      <c r="L96" s="11"/>
      <c r="M96" s="10"/>
      <c r="N96" s="11"/>
      <c r="O96" s="11"/>
      <c r="P96" s="16"/>
      <c r="Q96" s="13">
        <f>IF(I96="","",IF(M96="",TODAY(),M96)-I96)</f>
      </c>
      <c r="R96" s="14">
        <f>IF(G96="","",IF(AND(O96="Evet",L96="Zimmette"),"İade alınmalı",IF(K96="Hayır","Tutanak eksik",IF(AND(L96="İade Edildi",M96=""),"İade tarihi yok",""))))</f>
      </c>
      <c r="S96" s="15"/>
    </row>
    <row r="97" ht="18" customHeight="1" spans="1:19" x14ac:dyDescent="0.25">
      <c r="A97" s="6">
        <v>92</v>
      </c>
      <c r="B97" s="15"/>
      <c r="C97" s="11"/>
      <c r="D97" s="15"/>
      <c r="E97" s="15"/>
      <c r="F97" s="15"/>
      <c r="G97" s="15"/>
      <c r="H97" s="15"/>
      <c r="I97" s="10"/>
      <c r="J97" s="11"/>
      <c r="K97" s="11"/>
      <c r="L97" s="11"/>
      <c r="M97" s="10"/>
      <c r="N97" s="11"/>
      <c r="O97" s="11"/>
      <c r="P97" s="16"/>
      <c r="Q97" s="13">
        <f>IF(I97="","",IF(M97="",TODAY(),M97)-I97)</f>
      </c>
      <c r="R97" s="14">
        <f>IF(G97="","",IF(AND(O97="Evet",L97="Zimmette"),"İade alınmalı",IF(K97="Hayır","Tutanak eksik",IF(AND(L97="İade Edildi",M97=""),"İade tarihi yok",""))))</f>
      </c>
      <c r="S97" s="15"/>
    </row>
    <row r="98" ht="18" customHeight="1" spans="1:19" x14ac:dyDescent="0.25">
      <c r="A98" s="6">
        <v>93</v>
      </c>
      <c r="B98" s="15"/>
      <c r="C98" s="11"/>
      <c r="D98" s="15"/>
      <c r="E98" s="15"/>
      <c r="F98" s="15"/>
      <c r="G98" s="15"/>
      <c r="H98" s="15"/>
      <c r="I98" s="10"/>
      <c r="J98" s="11"/>
      <c r="K98" s="11"/>
      <c r="L98" s="11"/>
      <c r="M98" s="10"/>
      <c r="N98" s="11"/>
      <c r="O98" s="11"/>
      <c r="P98" s="16"/>
      <c r="Q98" s="13">
        <f>IF(I98="","",IF(M98="",TODAY(),M98)-I98)</f>
      </c>
      <c r="R98" s="14">
        <f>IF(G98="","",IF(AND(O98="Evet",L98="Zimmette"),"İade alınmalı",IF(K98="Hayır","Tutanak eksik",IF(AND(L98="İade Edildi",M98=""),"İade tarihi yok",""))))</f>
      </c>
      <c r="S98" s="15"/>
    </row>
    <row r="99" ht="18" customHeight="1" spans="1:19" x14ac:dyDescent="0.25">
      <c r="A99" s="6">
        <v>94</v>
      </c>
      <c r="B99" s="15"/>
      <c r="C99" s="11"/>
      <c r="D99" s="15"/>
      <c r="E99" s="15"/>
      <c r="F99" s="15"/>
      <c r="G99" s="15"/>
      <c r="H99" s="15"/>
      <c r="I99" s="10"/>
      <c r="J99" s="11"/>
      <c r="K99" s="11"/>
      <c r="L99" s="11"/>
      <c r="M99" s="10"/>
      <c r="N99" s="11"/>
      <c r="O99" s="11"/>
      <c r="P99" s="16"/>
      <c r="Q99" s="13">
        <f>IF(I99="","",IF(M99="",TODAY(),M99)-I99)</f>
      </c>
      <c r="R99" s="14">
        <f>IF(G99="","",IF(AND(O99="Evet",L99="Zimmette"),"İade alınmalı",IF(K99="Hayır","Tutanak eksik",IF(AND(L99="İade Edildi",M99=""),"İade tarihi yok",""))))</f>
      </c>
      <c r="S99" s="15"/>
    </row>
    <row r="100" ht="18" customHeight="1" spans="1:19" x14ac:dyDescent="0.25">
      <c r="A100" s="6">
        <v>95</v>
      </c>
      <c r="B100" s="15"/>
      <c r="C100" s="11"/>
      <c r="D100" s="15"/>
      <c r="E100" s="15"/>
      <c r="F100" s="15"/>
      <c r="G100" s="15"/>
      <c r="H100" s="15"/>
      <c r="I100" s="10"/>
      <c r="J100" s="11"/>
      <c r="K100" s="11"/>
      <c r="L100" s="11"/>
      <c r="M100" s="10"/>
      <c r="N100" s="11"/>
      <c r="O100" s="11"/>
      <c r="P100" s="16"/>
      <c r="Q100" s="13">
        <f>IF(I100="","",IF(M100="",TODAY(),M100)-I100)</f>
      </c>
      <c r="R100" s="14">
        <f>IF(G100="","",IF(AND(O100="Evet",L100="Zimmette"),"İade alınmalı",IF(K100="Hayır","Tutanak eksik",IF(AND(L100="İade Edildi",M100=""),"İade tarihi yok",""))))</f>
      </c>
      <c r="S100" s="15"/>
    </row>
    <row r="101" ht="18" customHeight="1" spans="1:19" x14ac:dyDescent="0.25">
      <c r="A101" s="6">
        <v>96</v>
      </c>
      <c r="B101" s="15"/>
      <c r="C101" s="11"/>
      <c r="D101" s="15"/>
      <c r="E101" s="15"/>
      <c r="F101" s="15"/>
      <c r="G101" s="15"/>
      <c r="H101" s="15"/>
      <c r="I101" s="10"/>
      <c r="J101" s="11"/>
      <c r="K101" s="11"/>
      <c r="L101" s="11"/>
      <c r="M101" s="10"/>
      <c r="N101" s="11"/>
      <c r="O101" s="11"/>
      <c r="P101" s="16"/>
      <c r="Q101" s="13">
        <f>IF(I101="","",IF(M101="",TODAY(),M101)-I101)</f>
      </c>
      <c r="R101" s="14">
        <f>IF(G101="","",IF(AND(O101="Evet",L101="Zimmette"),"İade alınmalı",IF(K101="Hayır","Tutanak eksik",IF(AND(L101="İade Edildi",M101=""),"İade tarihi yok",""))))</f>
      </c>
      <c r="S101" s="15"/>
    </row>
    <row r="102" ht="18" customHeight="1" spans="1:19" x14ac:dyDescent="0.25">
      <c r="A102" s="6">
        <v>97</v>
      </c>
      <c r="B102" s="15"/>
      <c r="C102" s="11"/>
      <c r="D102" s="15"/>
      <c r="E102" s="15"/>
      <c r="F102" s="15"/>
      <c r="G102" s="15"/>
      <c r="H102" s="15"/>
      <c r="I102" s="10"/>
      <c r="J102" s="11"/>
      <c r="K102" s="11"/>
      <c r="L102" s="11"/>
      <c r="M102" s="10"/>
      <c r="N102" s="11"/>
      <c r="O102" s="11"/>
      <c r="P102" s="16"/>
      <c r="Q102" s="13">
        <f>IF(I102="","",IF(M102="",TODAY(),M102)-I102)</f>
      </c>
      <c r="R102" s="14">
        <f>IF(G102="","",IF(AND(O102="Evet",L102="Zimmette"),"İade alınmalı",IF(K102="Hayır","Tutanak eksik",IF(AND(L102="İade Edildi",M102=""),"İade tarihi yok",""))))</f>
      </c>
      <c r="S102" s="15"/>
    </row>
    <row r="103" ht="18" customHeight="1" spans="1:19" x14ac:dyDescent="0.25">
      <c r="A103" s="6">
        <v>98</v>
      </c>
      <c r="B103" s="15"/>
      <c r="C103" s="11"/>
      <c r="D103" s="15"/>
      <c r="E103" s="15"/>
      <c r="F103" s="15"/>
      <c r="G103" s="15"/>
      <c r="H103" s="15"/>
      <c r="I103" s="10"/>
      <c r="J103" s="11"/>
      <c r="K103" s="11"/>
      <c r="L103" s="11"/>
      <c r="M103" s="10"/>
      <c r="N103" s="11"/>
      <c r="O103" s="11"/>
      <c r="P103" s="16"/>
      <c r="Q103" s="13">
        <f>IF(I103="","",IF(M103="",TODAY(),M103)-I103)</f>
      </c>
      <c r="R103" s="14">
        <f>IF(G103="","",IF(AND(O103="Evet",L103="Zimmette"),"İade alınmalı",IF(K103="Hayır","Tutanak eksik",IF(AND(L103="İade Edildi",M103=""),"İade tarihi yok",""))))</f>
      </c>
      <c r="S103" s="15"/>
    </row>
    <row r="104" ht="18" customHeight="1" spans="1:19" x14ac:dyDescent="0.25">
      <c r="A104" s="6">
        <v>99</v>
      </c>
      <c r="B104" s="15"/>
      <c r="C104" s="11"/>
      <c r="D104" s="15"/>
      <c r="E104" s="15"/>
      <c r="F104" s="15"/>
      <c r="G104" s="15"/>
      <c r="H104" s="15"/>
      <c r="I104" s="10"/>
      <c r="J104" s="11"/>
      <c r="K104" s="11"/>
      <c r="L104" s="11"/>
      <c r="M104" s="10"/>
      <c r="N104" s="11"/>
      <c r="O104" s="11"/>
      <c r="P104" s="16"/>
      <c r="Q104" s="13">
        <f>IF(I104="","",IF(M104="",TODAY(),M104)-I104)</f>
      </c>
      <c r="R104" s="14">
        <f>IF(G104="","",IF(AND(O104="Evet",L104="Zimmette"),"İade alınmalı",IF(K104="Hayır","Tutanak eksik",IF(AND(L104="İade Edildi",M104=""),"İade tarihi yok",""))))</f>
      </c>
      <c r="S104" s="15"/>
    </row>
    <row r="105" ht="18" customHeight="1" spans="1:19" x14ac:dyDescent="0.25">
      <c r="A105" s="6">
        <v>100</v>
      </c>
      <c r="B105" s="15"/>
      <c r="C105" s="11"/>
      <c r="D105" s="15"/>
      <c r="E105" s="15"/>
      <c r="F105" s="15"/>
      <c r="G105" s="15"/>
      <c r="H105" s="15"/>
      <c r="I105" s="10"/>
      <c r="J105" s="11"/>
      <c r="K105" s="11"/>
      <c r="L105" s="11"/>
      <c r="M105" s="10"/>
      <c r="N105" s="11"/>
      <c r="O105" s="11"/>
      <c r="P105" s="16"/>
      <c r="Q105" s="13">
        <f>IF(I105="","",IF(M105="",TODAY(),M105)-I105)</f>
      </c>
      <c r="R105" s="14">
        <f>IF(G105="","",IF(AND(O105="Evet",L105="Zimmette"),"İade alınmalı",IF(K105="Hayır","Tutanak eksik",IF(AND(L105="İade Edildi",M105=""),"İade tarihi yok",""))))</f>
      </c>
      <c r="S105" s="15"/>
    </row>
    <row r="106" ht="22" customHeight="1" spans="1:19" x14ac:dyDescent="0.25">
      <c r="A106" s="17" t="s">
        <v>59</v>
      </c>
      <c r="B106" s="17"/>
      <c r="C106" s="17"/>
      <c r="D106" s="17"/>
      <c r="E106" s="17"/>
      <c r="F106" s="17"/>
      <c r="G106" s="17"/>
      <c r="H106" s="17"/>
      <c r="I106" s="18"/>
      <c r="J106" s="17"/>
      <c r="K106" s="17"/>
      <c r="L106" s="17"/>
      <c r="M106" s="18"/>
      <c r="N106" s="17"/>
      <c r="O106" s="17"/>
      <c r="P106" s="19">
        <f>SUM(P6:P105)</f>
      </c>
      <c r="Q106" s="20"/>
      <c r="R106" s="17"/>
      <c r="S106" s="17"/>
    </row>
  </sheetData>
  <autoFilter ref="A5:S5"/>
  <conditionalFormatting sqref="K6:K105">
    <cfRule type="cellIs" dxfId="0" priority="1" operator="equal">
      <formula>"Hayır"</formula>
    </cfRule>
  </conditionalFormatting>
  <conditionalFormatting sqref="L6:L105">
    <cfRule type="cellIs" dxfId="1" priority="1" operator="equal">
      <formula>"Kayıp"</formula>
    </cfRule>
  </conditionalFormatting>
  <conditionalFormatting sqref="L6:L105">
    <cfRule type="cellIs" dxfId="2" priority="1" operator="equal">
      <formula>"Arızalı"</formula>
    </cfRule>
  </conditionalFormatting>
  <conditionalFormatting sqref="L6:L105">
    <cfRule type="cellIs" dxfId="3" priority="1" operator="equal">
      <formula>"İade Edildi"</formula>
    </cfRule>
  </conditionalFormatting>
  <conditionalFormatting sqref="N6:N105">
    <cfRule type="cellIs" dxfId="4" priority="1" operator="equal">
      <formula>"Hasarlı"</formula>
    </cfRule>
  </conditionalFormatting>
  <conditionalFormatting sqref="N6:N105">
    <cfRule type="cellIs" dxfId="5" priority="1" operator="equal">
      <formula>"Eksik Parça"</formula>
    </cfRule>
  </conditionalFormatting>
  <conditionalFormatting sqref="R6:R105">
    <cfRule type="cellIs" dxfId="6" priority="1" operator="equal">
      <formula>"İade alınmalı"</formula>
    </cfRule>
  </conditionalFormatting>
  <conditionalFormatting sqref="R6:R105">
    <cfRule type="cellIs" dxfId="7" priority="1" operator="equal">
      <formula>"Tutanak eksik"</formula>
    </cfRule>
  </conditionalFormatting>
  <conditionalFormatting sqref="R6:R105">
    <cfRule type="cellIs" dxfId="8" priority="1" operator="equal">
      <formula>"İade tarihi yok"</formula>
    </cfRule>
  </conditionalFormatting>
  <dataValidations count="16">
    <dataValidation type="list" allowBlank="1" showErrorMessage="1" errorTitle="Geçersiz değer" error="Listeden seçin: Bilgisayar, Telefon, Tablet, Monitör / Çevre Birimi, Araç, Anahtar / Kart, KKD, Mobilya, Diğer" sqref="C10:C105">
      <formula1>"Bilgisayar,Telefon,Tablet,Monitör / Çevre Birimi,Araç,Anahtar / Kart,KKD,Mobilya,Diğer"</formula1>
    </dataValidation>
    <dataValidation type="list" allowBlank="1" showErrorMessage="1" errorTitle="Geçersiz değer" error="Listeden seçin: Bilgisayar, Telefon, Tablet, Monitör / Çevre Birimi, Araç, Anahtar / Kart, KKD, Mobilya, Diğer" sqref="C6:C105">
      <formula1>"Bilgisayar,Telefon,Tablet,Monitör / Çevre Birimi,Araç,Anahtar / Kart,KKD,Mobilya,Diğer"</formula1>
    </dataValidation>
    <dataValidation type="date" operator="greaterThan" allowBlank="1" showErrorMessage="1" error="Geçerli bir tarih girin (GG.AA.YYYY)." sqref="I10:I105">
      <formula1>18264</formula1>
    </dataValidation>
    <dataValidation type="date" operator="greaterThan" allowBlank="1" showErrorMessage="1" error="Geçerli bir tarih girin (GG.AA.YYYY)." sqref="I6:I105">
      <formula1>18264</formula1>
    </dataValidation>
    <dataValidation type="list" allowBlank="1" showErrorMessage="1" errorTitle="Geçersiz değer" error="Listeden seçin: Sıfır, İyi, Orta, Kusurlu" sqref="J10:J105">
      <formula1>"Sıfır,İyi,Orta,Kusurlu"</formula1>
    </dataValidation>
    <dataValidation type="list" allowBlank="1" showErrorMessage="1" errorTitle="Geçersiz değer" error="Listeden seçin: Sıfır, İyi, Orta, Kusurlu" sqref="J6:J105">
      <formula1>"Sıfır,İyi,Orta,Kusurlu"</formula1>
    </dataValidation>
    <dataValidation type="list" allowBlank="1" showErrorMessage="1" errorTitle="Geçersiz değer" error="Listeden seçin: Evet, Hayır" sqref="K10:K105">
      <formula1>"Evet,Hayır"</formula1>
    </dataValidation>
    <dataValidation type="list" allowBlank="1" showErrorMessage="1" errorTitle="Geçersiz değer" error="Listeden seçin: Evet, Hayır" sqref="K6:K105">
      <formula1>"Evet,Hayır"</formula1>
    </dataValidation>
    <dataValidation type="list" allowBlank="1" showErrorMessage="1" errorTitle="Geçersiz değer" error="Listeden seçin: Zimmette, İade Edildi, Arızalı, Kayıp, Hurdaya Ayrıldı" sqref="L10:L105">
      <formula1>"Zimmette,İade Edildi,Arızalı,Kayıp,Hurdaya Ayrıldı"</formula1>
    </dataValidation>
    <dataValidation type="list" allowBlank="1" showErrorMessage="1" errorTitle="Geçersiz değer" error="Listeden seçin: Zimmette, İade Edildi, Arızalı, Kayıp, Hurdaya Ayrıldı" sqref="L6:L105">
      <formula1>"Zimmette,İade Edildi,Arızalı,Kayıp,Hurdaya Ayrıldı"</formula1>
    </dataValidation>
    <dataValidation type="date" operator="greaterThan" allowBlank="1" showErrorMessage="1" error="Geçerli bir tarih girin (GG.AA.YYYY)." sqref="M10:M105">
      <formula1>18264</formula1>
    </dataValidation>
    <dataValidation type="date" operator="greaterThan" allowBlank="1" showErrorMessage="1" error="Geçerli bir tarih girin (GG.AA.YYYY)." sqref="M6:M105">
      <formula1>18264</formula1>
    </dataValidation>
    <dataValidation type="list" allowBlank="1" showErrorMessage="1" errorTitle="Geçersiz değer" error="Listeden seçin: İyi, Orta, Hasarlı, Eksik Parça" sqref="N10:N105">
      <formula1>"İyi,Orta,Hasarlı,Eksik Parça"</formula1>
    </dataValidation>
    <dataValidation type="list" allowBlank="1" showErrorMessage="1" errorTitle="Geçersiz değer" error="Listeden seçin: İyi, Orta, Hasarlı, Eksik Parça" sqref="N6:N105">
      <formula1>"İyi,Orta,Hasarlı,Eksik Parça"</formula1>
    </dataValidation>
    <dataValidation type="list" allowBlank="1" showErrorMessage="1" errorTitle="Geçersiz değer" error="Listeden seçin: Hayır, Evet" sqref="O10:O105">
      <formula1>"Hayır,Evet"</formula1>
    </dataValidation>
    <dataValidation type="list" allowBlank="1" showErrorMessage="1" errorTitle="Geçersiz değer" error="Listeden seçin: Hayır, Evet" sqref="O6:O105">
      <formula1>"Hayır,Evet"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4" customWidth="1"/>
    <col min="3" max="3" width="12" customWidth="1"/>
    <col min="4" max="5" width="11" customWidth="1"/>
    <col min="6" max="6" width="12" customWidth="1"/>
    <col min="7" max="7" width="16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7" x14ac:dyDescent="0.25">
      <c r="A4" s="4"/>
      <c r="B4" s="4"/>
      <c r="C4" s="4"/>
      <c r="D4" s="4"/>
      <c r="E4" s="4"/>
      <c r="F4" s="4"/>
      <c r="G4" s="4"/>
    </row>
    <row r="5" ht="30" customHeight="1" spans="1:7" x14ac:dyDescent="0.25">
      <c r="A5" s="5" t="s">
        <v>3</v>
      </c>
      <c r="B5" s="5" t="s">
        <v>5</v>
      </c>
      <c r="C5" s="5" t="s">
        <v>60</v>
      </c>
      <c r="D5" s="5" t="s">
        <v>31</v>
      </c>
      <c r="E5" s="5" t="s">
        <v>58</v>
      </c>
      <c r="F5" s="5" t="s">
        <v>61</v>
      </c>
      <c r="G5" s="5" t="s">
        <v>62</v>
      </c>
    </row>
    <row r="6" ht="18" customHeight="1" spans="1:7" x14ac:dyDescent="0.25">
      <c r="A6" s="6">
        <v>1</v>
      </c>
      <c r="B6" s="15" t="s">
        <v>23</v>
      </c>
      <c r="C6" s="13">
        <f>IF(B6="","",COUNTIF('Zimmet Listesi'!$C$6:$C$105,B6))</f>
      </c>
      <c r="D6" s="13">
        <f>IF(B6="","",COUNTIFS('Zimmet Listesi'!$C$6:$C$105,B6,'Zimmet Listesi'!$L$6:$L$105,"Zimmette"))</f>
      </c>
      <c r="E6" s="13">
        <f>IF(B6="","",COUNTIFS('Zimmet Listesi'!$C$6:$C$105,B6,'Zimmet Listesi'!$L$6:$L$105,"İade Edildi"))</f>
      </c>
      <c r="F6" s="13">
        <f>IF(B6="","",COUNTIFS('Zimmet Listesi'!$C$6:$C$105,B6,'Zimmet Listesi'!$L$6:$L$105,"Arızalı")+COUNTIFS('Zimmet Listesi'!$C$6:$C$105,B6,'Zimmet Listesi'!$L$6:$L$105,"Kayıp"))</f>
      </c>
      <c r="G6" s="21">
        <f>IF(B6="","",SUMIFS('Zimmet Listesi'!$P$6:$P$105,'Zimmet Listesi'!$C$6:$C$105,B6,'Zimmet Listesi'!$L$6:$L$105,"Zimmette"))</f>
      </c>
    </row>
    <row r="7" ht="18" customHeight="1" spans="1:7" x14ac:dyDescent="0.25">
      <c r="A7" s="6">
        <v>2</v>
      </c>
      <c r="B7" s="15" t="s">
        <v>34</v>
      </c>
      <c r="C7" s="13">
        <f>IF(B7="","",COUNTIF('Zimmet Listesi'!$C$6:$C$105,B7))</f>
      </c>
      <c r="D7" s="13">
        <f>IF(B7="","",COUNTIFS('Zimmet Listesi'!$C$6:$C$105,B7,'Zimmet Listesi'!$L$6:$L$105,"Zimmette"))</f>
      </c>
      <c r="E7" s="13">
        <f>IF(B7="","",COUNTIFS('Zimmet Listesi'!$C$6:$C$105,B7,'Zimmet Listesi'!$L$6:$L$105,"İade Edildi"))</f>
      </c>
      <c r="F7" s="13">
        <f>IF(B7="","",COUNTIFS('Zimmet Listesi'!$C$6:$C$105,B7,'Zimmet Listesi'!$L$6:$L$105,"Arızalı")+COUNTIFS('Zimmet Listesi'!$C$6:$C$105,B7,'Zimmet Listesi'!$L$6:$L$105,"Kayıp"))</f>
      </c>
      <c r="G7" s="21">
        <f>IF(B7="","",SUMIFS('Zimmet Listesi'!$P$6:$P$105,'Zimmet Listesi'!$C$6:$C$105,B7,'Zimmet Listesi'!$L$6:$L$105,"Zimmette"))</f>
      </c>
    </row>
    <row r="8" ht="18" customHeight="1" spans="1:7" x14ac:dyDescent="0.25">
      <c r="A8" s="6">
        <v>3</v>
      </c>
      <c r="B8" s="15" t="s">
        <v>54</v>
      </c>
      <c r="C8" s="13">
        <f>IF(B8="","",COUNTIF('Zimmet Listesi'!$C$6:$C$105,B8))</f>
      </c>
      <c r="D8" s="13">
        <f>IF(B8="","",COUNTIFS('Zimmet Listesi'!$C$6:$C$105,B8,'Zimmet Listesi'!$L$6:$L$105,"Zimmette"))</f>
      </c>
      <c r="E8" s="13">
        <f>IF(B8="","",COUNTIFS('Zimmet Listesi'!$C$6:$C$105,B8,'Zimmet Listesi'!$L$6:$L$105,"İade Edildi"))</f>
      </c>
      <c r="F8" s="13">
        <f>IF(B8="","",COUNTIFS('Zimmet Listesi'!$C$6:$C$105,B8,'Zimmet Listesi'!$L$6:$L$105,"Arızalı")+COUNTIFS('Zimmet Listesi'!$C$6:$C$105,B8,'Zimmet Listesi'!$L$6:$L$105,"Kayıp"))</f>
      </c>
      <c r="G8" s="21">
        <f>IF(B8="","",SUMIFS('Zimmet Listesi'!$P$6:$P$105,'Zimmet Listesi'!$C$6:$C$105,B8,'Zimmet Listesi'!$L$6:$L$105,"Zimmette"))</f>
      </c>
    </row>
    <row r="9" ht="18" customHeight="1" spans="1:7" x14ac:dyDescent="0.25">
      <c r="A9" s="6">
        <v>4</v>
      </c>
      <c r="B9" s="15" t="s">
        <v>63</v>
      </c>
      <c r="C9" s="13">
        <f>IF(B9="","",COUNTIF('Zimmet Listesi'!$C$6:$C$105,B9))</f>
      </c>
      <c r="D9" s="13">
        <f>IF(B9="","",COUNTIFS('Zimmet Listesi'!$C$6:$C$105,B9,'Zimmet Listesi'!$L$6:$L$105,"Zimmette"))</f>
      </c>
      <c r="E9" s="13">
        <f>IF(B9="","",COUNTIFS('Zimmet Listesi'!$C$6:$C$105,B9,'Zimmet Listesi'!$L$6:$L$105,"İade Edildi"))</f>
      </c>
      <c r="F9" s="13">
        <f>IF(B9="","",COUNTIFS('Zimmet Listesi'!$C$6:$C$105,B9,'Zimmet Listesi'!$L$6:$L$105,"Arızalı")+COUNTIFS('Zimmet Listesi'!$C$6:$C$105,B9,'Zimmet Listesi'!$L$6:$L$105,"Kayıp"))</f>
      </c>
      <c r="G9" s="21">
        <f>IF(B9="","",SUMIFS('Zimmet Listesi'!$P$6:$P$105,'Zimmet Listesi'!$C$6:$C$105,B9,'Zimmet Listesi'!$L$6:$L$105,"Zimmette"))</f>
      </c>
    </row>
    <row r="10" ht="18" customHeight="1" spans="1:7" x14ac:dyDescent="0.25">
      <c r="A10" s="6">
        <v>5</v>
      </c>
      <c r="B10" s="15" t="s">
        <v>37</v>
      </c>
      <c r="C10" s="13">
        <f>IF(B10="","",COUNTIF('Zimmet Listesi'!$C$6:$C$105,B10))</f>
      </c>
      <c r="D10" s="13">
        <f>IF(B10="","",COUNTIFS('Zimmet Listesi'!$C$6:$C$105,B10,'Zimmet Listesi'!$L$6:$L$105,"Zimmette"))</f>
      </c>
      <c r="E10" s="13">
        <f>IF(B10="","",COUNTIFS('Zimmet Listesi'!$C$6:$C$105,B10,'Zimmet Listesi'!$L$6:$L$105,"İade Edildi"))</f>
      </c>
      <c r="F10" s="13">
        <f>IF(B10="","",COUNTIFS('Zimmet Listesi'!$C$6:$C$105,B10,'Zimmet Listesi'!$L$6:$L$105,"Arızalı")+COUNTIFS('Zimmet Listesi'!$C$6:$C$105,B10,'Zimmet Listesi'!$L$6:$L$105,"Kayıp"))</f>
      </c>
      <c r="G10" s="21">
        <f>IF(B10="","",SUMIFS('Zimmet Listesi'!$P$6:$P$105,'Zimmet Listesi'!$C$6:$C$105,B10,'Zimmet Listesi'!$L$6:$L$105,"Zimmette"))</f>
      </c>
    </row>
    <row r="11" ht="18" customHeight="1" spans="1:7" x14ac:dyDescent="0.25">
      <c r="A11" s="6">
        <v>6</v>
      </c>
      <c r="B11" s="15" t="s">
        <v>48</v>
      </c>
      <c r="C11" s="13">
        <f>IF(B11="","",COUNTIF('Zimmet Listesi'!$C$6:$C$105,B11))</f>
      </c>
      <c r="D11" s="13">
        <f>IF(B11="","",COUNTIFS('Zimmet Listesi'!$C$6:$C$105,B11,'Zimmet Listesi'!$L$6:$L$105,"Zimmette"))</f>
      </c>
      <c r="E11" s="13">
        <f>IF(B11="","",COUNTIFS('Zimmet Listesi'!$C$6:$C$105,B11,'Zimmet Listesi'!$L$6:$L$105,"İade Edildi"))</f>
      </c>
      <c r="F11" s="13">
        <f>IF(B11="","",COUNTIFS('Zimmet Listesi'!$C$6:$C$105,B11,'Zimmet Listesi'!$L$6:$L$105,"Arızalı")+COUNTIFS('Zimmet Listesi'!$C$6:$C$105,B11,'Zimmet Listesi'!$L$6:$L$105,"Kayıp"))</f>
      </c>
      <c r="G11" s="21">
        <f>IF(B11="","",SUMIFS('Zimmet Listesi'!$P$6:$P$105,'Zimmet Listesi'!$C$6:$C$105,B11,'Zimmet Listesi'!$L$6:$L$105,"Zimmette"))</f>
      </c>
    </row>
    <row r="12" ht="18" customHeight="1" spans="1:7" x14ac:dyDescent="0.25">
      <c r="A12" s="6">
        <v>7</v>
      </c>
      <c r="B12" s="15" t="s">
        <v>64</v>
      </c>
      <c r="C12" s="13">
        <f>IF(B12="","",COUNTIF('Zimmet Listesi'!$C$6:$C$105,B12))</f>
      </c>
      <c r="D12" s="13">
        <f>IF(B12="","",COUNTIFS('Zimmet Listesi'!$C$6:$C$105,B12,'Zimmet Listesi'!$L$6:$L$105,"Zimmette"))</f>
      </c>
      <c r="E12" s="13">
        <f>IF(B12="","",COUNTIFS('Zimmet Listesi'!$C$6:$C$105,B12,'Zimmet Listesi'!$L$6:$L$105,"İade Edildi"))</f>
      </c>
      <c r="F12" s="13">
        <f>IF(B12="","",COUNTIFS('Zimmet Listesi'!$C$6:$C$105,B12,'Zimmet Listesi'!$L$6:$L$105,"Arızalı")+COUNTIFS('Zimmet Listesi'!$C$6:$C$105,B12,'Zimmet Listesi'!$L$6:$L$105,"Kayıp"))</f>
      </c>
      <c r="G12" s="21">
        <f>IF(B12="","",SUMIFS('Zimmet Listesi'!$P$6:$P$105,'Zimmet Listesi'!$C$6:$C$105,B12,'Zimmet Listesi'!$L$6:$L$105,"Zimmette"))</f>
      </c>
    </row>
    <row r="13" ht="18" customHeight="1" spans="1:7" x14ac:dyDescent="0.25">
      <c r="A13" s="6">
        <v>8</v>
      </c>
      <c r="B13" s="15" t="s">
        <v>65</v>
      </c>
      <c r="C13" s="13">
        <f>IF(B13="","",COUNTIF('Zimmet Listesi'!$C$6:$C$105,B13))</f>
      </c>
      <c r="D13" s="13">
        <f>IF(B13="","",COUNTIFS('Zimmet Listesi'!$C$6:$C$105,B13,'Zimmet Listesi'!$L$6:$L$105,"Zimmette"))</f>
      </c>
      <c r="E13" s="13">
        <f>IF(B13="","",COUNTIFS('Zimmet Listesi'!$C$6:$C$105,B13,'Zimmet Listesi'!$L$6:$L$105,"İade Edildi"))</f>
      </c>
      <c r="F13" s="13">
        <f>IF(B13="","",COUNTIFS('Zimmet Listesi'!$C$6:$C$105,B13,'Zimmet Listesi'!$L$6:$L$105,"Arızalı")+COUNTIFS('Zimmet Listesi'!$C$6:$C$105,B13,'Zimmet Listesi'!$L$6:$L$105,"Kayıp"))</f>
      </c>
      <c r="G13" s="21">
        <f>IF(B13="","",SUMIFS('Zimmet Listesi'!$P$6:$P$105,'Zimmet Listesi'!$C$6:$C$105,B13,'Zimmet Listesi'!$L$6:$L$105,"Zimmette"))</f>
      </c>
    </row>
    <row r="14" ht="18" customHeight="1" spans="1:7" x14ac:dyDescent="0.25">
      <c r="A14" s="6">
        <v>9</v>
      </c>
      <c r="B14" s="15" t="s">
        <v>66</v>
      </c>
      <c r="C14" s="13">
        <f>IF(B14="","",COUNTIF('Zimmet Listesi'!$C$6:$C$105,B14))</f>
      </c>
      <c r="D14" s="13">
        <f>IF(B14="","",COUNTIFS('Zimmet Listesi'!$C$6:$C$105,B14,'Zimmet Listesi'!$L$6:$L$105,"Zimmette"))</f>
      </c>
      <c r="E14" s="13">
        <f>IF(B14="","",COUNTIFS('Zimmet Listesi'!$C$6:$C$105,B14,'Zimmet Listesi'!$L$6:$L$105,"İade Edildi"))</f>
      </c>
      <c r="F14" s="13">
        <f>IF(B14="","",COUNTIFS('Zimmet Listesi'!$C$6:$C$105,B14,'Zimmet Listesi'!$L$6:$L$105,"Arızalı")+COUNTIFS('Zimmet Listesi'!$C$6:$C$105,B14,'Zimmet Listesi'!$L$6:$L$105,"Kayıp"))</f>
      </c>
      <c r="G14" s="21">
        <f>IF(B14="","",SUMIFS('Zimmet Listesi'!$P$6:$P$105,'Zimmet Listesi'!$C$6:$C$105,B14,'Zimmet Listesi'!$L$6:$L$105,"Zimmette"))</f>
      </c>
    </row>
    <row r="15" ht="18" customHeight="1" spans="1:7" x14ac:dyDescent="0.25">
      <c r="A15" s="6">
        <v>10</v>
      </c>
      <c r="B15" s="15"/>
      <c r="C15" s="13">
        <f>IF(B15="","",COUNTIF('Zimmet Listesi'!$C$6:$C$105,B15))</f>
      </c>
      <c r="D15" s="13">
        <f>IF(B15="","",COUNTIFS('Zimmet Listesi'!$C$6:$C$105,B15,'Zimmet Listesi'!$L$6:$L$105,"Zimmette"))</f>
      </c>
      <c r="E15" s="13">
        <f>IF(B15="","",COUNTIFS('Zimmet Listesi'!$C$6:$C$105,B15,'Zimmet Listesi'!$L$6:$L$105,"İade Edildi"))</f>
      </c>
      <c r="F15" s="13">
        <f>IF(B15="","",COUNTIFS('Zimmet Listesi'!$C$6:$C$105,B15,'Zimmet Listesi'!$L$6:$L$105,"Arızalı")+COUNTIFS('Zimmet Listesi'!$C$6:$C$105,B15,'Zimmet Listesi'!$L$6:$L$105,"Kayıp"))</f>
      </c>
      <c r="G15" s="21">
        <f>IF(B15="","",SUMIFS('Zimmet Listesi'!$P$6:$P$105,'Zimmet Listesi'!$C$6:$C$105,B15,'Zimmet Listesi'!$L$6:$L$105,"Zimmette"))</f>
      </c>
    </row>
    <row r="16" ht="18" customHeight="1" spans="1:7" x14ac:dyDescent="0.25">
      <c r="A16" s="6">
        <v>11</v>
      </c>
      <c r="B16" s="15"/>
      <c r="C16" s="13">
        <f>IF(B16="","",COUNTIF('Zimmet Listesi'!$C$6:$C$105,B16))</f>
      </c>
      <c r="D16" s="13">
        <f>IF(B16="","",COUNTIFS('Zimmet Listesi'!$C$6:$C$105,B16,'Zimmet Listesi'!$L$6:$L$105,"Zimmette"))</f>
      </c>
      <c r="E16" s="13">
        <f>IF(B16="","",COUNTIFS('Zimmet Listesi'!$C$6:$C$105,B16,'Zimmet Listesi'!$L$6:$L$105,"İade Edildi"))</f>
      </c>
      <c r="F16" s="13">
        <f>IF(B16="","",COUNTIFS('Zimmet Listesi'!$C$6:$C$105,B16,'Zimmet Listesi'!$L$6:$L$105,"Arızalı")+COUNTIFS('Zimmet Listesi'!$C$6:$C$105,B16,'Zimmet Listesi'!$L$6:$L$105,"Kayıp"))</f>
      </c>
      <c r="G16" s="21">
        <f>IF(B16="","",SUMIFS('Zimmet Listesi'!$P$6:$P$105,'Zimmet Listesi'!$C$6:$C$105,B16,'Zimmet Listesi'!$L$6:$L$105,"Zimmette"))</f>
      </c>
    </row>
    <row r="17" ht="18" customHeight="1" spans="1:7" x14ac:dyDescent="0.25">
      <c r="A17" s="6">
        <v>12</v>
      </c>
      <c r="B17" s="15"/>
      <c r="C17" s="13">
        <f>IF(B17="","",COUNTIF('Zimmet Listesi'!$C$6:$C$105,B17))</f>
      </c>
      <c r="D17" s="13">
        <f>IF(B17="","",COUNTIFS('Zimmet Listesi'!$C$6:$C$105,B17,'Zimmet Listesi'!$L$6:$L$105,"Zimmette"))</f>
      </c>
      <c r="E17" s="13">
        <f>IF(B17="","",COUNTIFS('Zimmet Listesi'!$C$6:$C$105,B17,'Zimmet Listesi'!$L$6:$L$105,"İade Edildi"))</f>
      </c>
      <c r="F17" s="13">
        <f>IF(B17="","",COUNTIFS('Zimmet Listesi'!$C$6:$C$105,B17,'Zimmet Listesi'!$L$6:$L$105,"Arızalı")+COUNTIFS('Zimmet Listesi'!$C$6:$C$105,B17,'Zimmet Listesi'!$L$6:$L$105,"Kayıp"))</f>
      </c>
      <c r="G17" s="21">
        <f>IF(B17="","",SUMIFS('Zimmet Listesi'!$P$6:$P$105,'Zimmet Listesi'!$C$6:$C$105,B17,'Zimmet Listesi'!$L$6:$L$105,"Zimmette"))</f>
      </c>
    </row>
    <row r="18" ht="22" customHeight="1" spans="1:7" x14ac:dyDescent="0.25">
      <c r="A18" s="17" t="s">
        <v>59</v>
      </c>
      <c r="B18" s="17"/>
      <c r="C18" s="20">
        <f>SUM(C6:C17)</f>
      </c>
      <c r="D18" s="20">
        <f>SUM(D6:D17)</f>
      </c>
      <c r="E18" s="20">
        <f>SUM(E6:E17)</f>
      </c>
      <c r="F18" s="20">
        <f>SUM(F6:F17)</f>
      </c>
      <c r="G18" s="19">
        <f>SUM(G6:G17)</f>
      </c>
    </row>
  </sheetData>
  <autoFilter ref="A5:G5"/>
  <hyperlinks>
    <hyperlink ref="B3" r:id="rId1"/>
  </hyperlinks>
  <pageMargins left="0.4" right="0.4" top="0.5" bottom="0.5" header="0.3" footer="0.3"/>
  <pageSetup paperSize="9" orientation="portrait" horizontalDpi="4294967295" verticalDpi="4294967295" scale="100" fitToWidth="1" fitToHeight="0"/>
  <headerFooter>
    <oddFooter>&amp;L&amp;8İK Partner · ikpartner.com&amp;R&amp;8Sayfa 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8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67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2" t="s">
        <v>68</v>
      </c>
    </row>
    <row r="6" ht="20" customHeight="1" spans="2:4" x14ac:dyDescent="0.25">
      <c r="B6" s="23" t="s">
        <v>69</v>
      </c>
      <c r="C6" s="24">
        <f>COUNTA('Zimmet Listesi'!$B$6:$B$105)</f>
      </c>
    </row>
    <row r="7" ht="20" customHeight="1" spans="2:4" x14ac:dyDescent="0.25">
      <c r="B7" s="23" t="s">
        <v>70</v>
      </c>
      <c r="C7" s="24">
        <f>COUNTIF('Zimmet Listesi'!$L$6:$L$105,"Zimmette")</f>
      </c>
    </row>
    <row r="8" ht="20" customHeight="1" spans="2:4" x14ac:dyDescent="0.25">
      <c r="B8" s="23" t="s">
        <v>71</v>
      </c>
      <c r="C8" s="24">
        <f>COUNTIF('Zimmet Listesi'!$L$6:$L$105,"İade Edildi")</f>
      </c>
    </row>
    <row r="9" ht="20" customHeight="1" spans="2:4" x14ac:dyDescent="0.25">
      <c r="B9" s="23" t="s">
        <v>72</v>
      </c>
      <c r="C9" s="24">
        <f>COUNTIF('Zimmet Listesi'!$L$6:$L$105,"Arızalı")+COUNTIF('Zimmet Listesi'!$L$6:$L$105,"Kayıp")</f>
      </c>
    </row>
    <row r="10" ht="20" customHeight="1" spans="2:4" x14ac:dyDescent="0.25">
      <c r="B10" s="23" t="s">
        <v>73</v>
      </c>
      <c r="C10" s="25">
        <f>SUMIF('Zimmet Listesi'!$L$6:$L$105,"Zimmette",'Zimmet Listesi'!$P$6:$P$105)</f>
      </c>
    </row>
    <row r="11" ht="20" customHeight="1" spans="2:4" x14ac:dyDescent="0.25">
      <c r="B11" s="23" t="s">
        <v>74</v>
      </c>
      <c r="C11" s="24">
        <f>SUMPRODUCT(('Zimmet Listesi'!$G$6:$G$105&lt;&gt;"")/COUNTIF('Zimmet Listesi'!$G$6:$G$105,'Zimmet Listesi'!$G$6:$G$105&amp;""))</f>
      </c>
    </row>
    <row r="12" ht="24" customHeight="1" spans="2:2" x14ac:dyDescent="0.25">
      <c r="B12" s="22" t="s">
        <v>75</v>
      </c>
    </row>
    <row r="13" ht="20" customHeight="1" spans="2:4" x14ac:dyDescent="0.25">
      <c r="B13" s="23" t="s">
        <v>76</v>
      </c>
      <c r="C13" s="24">
        <f>COUNTIF('Zimmet Listesi'!$R$6:$R$105,"İade alınmalı")</f>
      </c>
      <c r="D13" s="26" t="s">
        <v>77</v>
      </c>
    </row>
    <row r="14" ht="20" customHeight="1" spans="2:4" x14ac:dyDescent="0.25">
      <c r="B14" s="23" t="s">
        <v>78</v>
      </c>
      <c r="C14" s="24">
        <f>COUNTIF('Zimmet Listesi'!$R$6:$R$105,"Tutanak eksik")</f>
      </c>
    </row>
    <row r="15" ht="20" customHeight="1" spans="2:4" x14ac:dyDescent="0.25">
      <c r="B15" s="23" t="s">
        <v>79</v>
      </c>
      <c r="C15" s="24">
        <f>COUNTIF('Zimmet Listesi'!$N$6:$N$105,"Hasarlı")+COUNTIF('Zimmet Listesi'!$N$6:$N$105,"Eksik Parça")</f>
      </c>
      <c r="D15" s="26" t="s">
        <v>80</v>
      </c>
    </row>
    <row r="16" ht="24" customHeight="1" spans="2:2" x14ac:dyDescent="0.25">
      <c r="B16" s="22" t="s">
        <v>81</v>
      </c>
    </row>
    <row r="17" ht="20" customHeight="1" spans="2:4" x14ac:dyDescent="0.25">
      <c r="B17" s="23" t="s">
        <v>82</v>
      </c>
      <c r="C17" s="27" t="s">
        <v>83</v>
      </c>
    </row>
    <row r="18" ht="20" customHeight="1" spans="2:4" x14ac:dyDescent="0.25">
      <c r="B18" s="23" t="s">
        <v>84</v>
      </c>
      <c r="C18" s="27" t="s">
        <v>85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0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86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45" customHeight="1" spans="2:2" x14ac:dyDescent="0.25">
      <c r="B5" s="28" t="s">
        <v>87</v>
      </c>
    </row>
    <row r="7" ht="22" customHeight="1" spans="2:2" x14ac:dyDescent="0.25">
      <c r="B7" s="29" t="s">
        <v>88</v>
      </c>
    </row>
    <row r="8" ht="30" customHeight="1" spans="2:2" x14ac:dyDescent="0.25">
      <c r="B8" s="28" t="s">
        <v>89</v>
      </c>
    </row>
    <row r="9" ht="30" customHeight="1" spans="2:2" x14ac:dyDescent="0.25">
      <c r="B9" s="28" t="s">
        <v>90</v>
      </c>
    </row>
    <row r="10" ht="30" customHeight="1" spans="2:2" x14ac:dyDescent="0.25">
      <c r="B10" s="28" t="s">
        <v>91</v>
      </c>
    </row>
    <row r="11" ht="30" customHeight="1" spans="2:2" x14ac:dyDescent="0.25">
      <c r="B11" s="28" t="s">
        <v>92</v>
      </c>
    </row>
    <row r="12" ht="30" customHeight="1" spans="2:2" x14ac:dyDescent="0.25">
      <c r="B12" s="28" t="s">
        <v>93</v>
      </c>
    </row>
    <row r="13" ht="30" customHeight="1" spans="2:2" x14ac:dyDescent="0.25">
      <c r="B13" s="28" t="s">
        <v>94</v>
      </c>
    </row>
    <row r="14" ht="8" customHeight="1" spans="2:2" x14ac:dyDescent="0.25">
      <c r="B14" s="28" t="s">
        <v>95</v>
      </c>
    </row>
    <row r="15" ht="30" customHeight="1" spans="2:2" x14ac:dyDescent="0.25">
      <c r="B15" s="30" t="s">
        <v>96</v>
      </c>
    </row>
    <row r="17" ht="20" customHeight="1" spans="2:2" x14ac:dyDescent="0.25">
      <c r="B17" s="31" t="s">
        <v>97</v>
      </c>
    </row>
    <row r="18" ht="30" customHeight="1" spans="2:2" x14ac:dyDescent="0.25">
      <c r="B18" s="28" t="s">
        <v>98</v>
      </c>
    </row>
    <row r="20" ht="18" customHeight="1" spans="2:2" x14ac:dyDescent="0.25">
      <c r="B20" s="32" t="s">
        <v>99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Zimmet Listesi</vt:lpstr>
      <vt:lpstr>Kategori Özeti</vt:lpstr>
      <vt:lpstr>Özet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Zimmet Takip Çizelgesi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