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Ücret Bantları" state="visible" r:id="rId4"/>
    <sheet sheetId="2" name="Çalışan Yerleşimi" state="visible" r:id="rId5"/>
    <sheet sheetId="3" name="Parametreler" state="visible" r:id="rId6"/>
    <sheet sheetId="4" name="Özet" state="visible" r:id="rId7"/>
    <sheet sheetId="5" name="Nasıl Kullanılır" state="visible" r:id="rId8"/>
  </sheets>
  <definedNames>
    <definedName name="_xlnm.Print_Titles" localSheetId="0">'Ücret Bantları'!$5:$5</definedName>
    <definedName name="_xlnm.Print_Titles" localSheetId="1">'Çalışan Yerleşimi'!$5:$5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E5" authorId="0">
      <text>
        <r>
          <t>Bant genişliği: (Max − Min) ÷ Min. Alt kademelerde dar, üst kademelerde geniş tutulması yaygındır.</t>
        </r>
      </text>
    </comment>
    <comment ref="H5" authorId="0">
      <text>
        <r>
          <t>Orta noktanın bir önceki kademeye göre artışı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K5" authorId="0">
      <text>
        <r>
          <t>Ücret ÷ bant orta noktası</t>
        </r>
      </text>
    </comment>
    <comment ref="L5" authorId="0">
      <text>
        <r>
          <t>(Ücret − Min) ÷ (Max − Min). %0 = minimum, %100 = maksimum</t>
        </r>
      </text>
    </comment>
    <comment ref="P5" authorId="0">
      <text>
        <r>
          <t>Bant altındaysa minimuma uzaklık, bant üstündeyse maksimumu aşan tutar</t>
        </r>
      </text>
    </comment>
  </commentList>
</comments>
</file>

<file path=xl/sharedStrings.xml><?xml version="1.0" encoding="utf-8"?>
<sst xmlns="http://schemas.openxmlformats.org/spreadsheetml/2006/main" count="142" uniqueCount="121">
  <si>
    <t>Ücret Bandı Tablosu</t>
  </si>
  <si>
    <t>Bant yapısı dönemi: [Yıl]  ·  Şirket: [Şirket Unvanı]</t>
  </si>
  <si>
    <t>ikpartner.com  ·  Ücretsiz İK şablonu  ·  0538 949 22 87</t>
  </si>
  <si>
    <t>Kademe</t>
  </si>
  <si>
    <t>Kademe Tanımı</t>
  </si>
  <si>
    <t>Örnek Pozisyonlar</t>
  </si>
  <si>
    <t>Orta Nokta</t>
  </si>
  <si>
    <t>Yayılım %</t>
  </si>
  <si>
    <t>Minimum</t>
  </si>
  <si>
    <t>Maksimum</t>
  </si>
  <si>
    <t>Kademe Farkı %</t>
  </si>
  <si>
    <t>Asgari Ücret Kontrolü</t>
  </si>
  <si>
    <t>Çalışan Sayısı</t>
  </si>
  <si>
    <t>Ort. Compa-Ratio</t>
  </si>
  <si>
    <t>Bant Dışı Çalışan</t>
  </si>
  <si>
    <t>K1</t>
  </si>
  <si>
    <t>Giriş / Asistan</t>
  </si>
  <si>
    <t>İdari asistan, çağrı merkezi temsilcisi</t>
  </si>
  <si>
    <t>K2</t>
  </si>
  <si>
    <t>Uzman Yardımcısı</t>
  </si>
  <si>
    <t>Uzman yardımcısı, teknisyen</t>
  </si>
  <si>
    <t>K3</t>
  </si>
  <si>
    <t>Uzman</t>
  </si>
  <si>
    <t>Muhasebe uzmanı, satış uzmanı, İK uzmanı</t>
  </si>
  <si>
    <t>K4</t>
  </si>
  <si>
    <t>Kıdemli Uzman / Sorumlu</t>
  </si>
  <si>
    <t>Kıdemli uzman, takım sorumlusu</t>
  </si>
  <si>
    <t>K5</t>
  </si>
  <si>
    <t>Yönetici</t>
  </si>
  <si>
    <t>Birim yöneticisi, proje yöneticisi</t>
  </si>
  <si>
    <t>K6</t>
  </si>
  <si>
    <t>Kıdemli Yönetici</t>
  </si>
  <si>
    <t>Bölüm müdürü</t>
  </si>
  <si>
    <t>K7</t>
  </si>
  <si>
    <t>Direktör</t>
  </si>
  <si>
    <t>Fonksiyon direktörü</t>
  </si>
  <si>
    <t>Sıra</t>
  </si>
  <si>
    <t>Sicil No</t>
  </si>
  <si>
    <t>Ad Soyad</t>
  </si>
  <si>
    <t>Departman</t>
  </si>
  <si>
    <t>Pozisyon</t>
  </si>
  <si>
    <t>Aylık Brüt Ücret</t>
  </si>
  <si>
    <t>Bant Min</t>
  </si>
  <si>
    <t>Bant Orta</t>
  </si>
  <si>
    <t>Bant Max</t>
  </si>
  <si>
    <t>Compa-Ratio</t>
  </si>
  <si>
    <t>Bant İçi Konum</t>
  </si>
  <si>
    <t>Çeyrek</t>
  </si>
  <si>
    <t>Compa Bölgesi</t>
  </si>
  <si>
    <t>Durum</t>
  </si>
  <si>
    <t>Bant Farkı</t>
  </si>
  <si>
    <t>Not / Aksiyon</t>
  </si>
  <si>
    <t>2001</t>
  </si>
  <si>
    <t>Örnek Çalışan A</t>
  </si>
  <si>
    <t>Operasyon</t>
  </si>
  <si>
    <t>İdari Asistan</t>
  </si>
  <si>
    <t>2002</t>
  </si>
  <si>
    <t>Örnek Çalışan B</t>
  </si>
  <si>
    <t>Satış</t>
  </si>
  <si>
    <t>Satış Uzmanı</t>
  </si>
  <si>
    <t>Bir sonraki zam döneminde minimuma çekilecek</t>
  </si>
  <si>
    <t>2003</t>
  </si>
  <si>
    <t>Örnek Çalışan C</t>
  </si>
  <si>
    <t>Finans</t>
  </si>
  <si>
    <t>Muhasebe Uzmanı</t>
  </si>
  <si>
    <t>2004</t>
  </si>
  <si>
    <t>Örnek Çalışan D</t>
  </si>
  <si>
    <t>Bilgi Teknolojileri</t>
  </si>
  <si>
    <t>Kıdemli Yazılım Uzmanı</t>
  </si>
  <si>
    <t>2005</t>
  </si>
  <si>
    <t>Örnek Çalışan E</t>
  </si>
  <si>
    <t>İnsan Kaynakları</t>
  </si>
  <si>
    <t>İK Yöneticisi</t>
  </si>
  <si>
    <t>Kademe yükseltme değerlendirmesi</t>
  </si>
  <si>
    <t>2006</t>
  </si>
  <si>
    <t>Örnek Çalışan F</t>
  </si>
  <si>
    <t>Satış Müdürü</t>
  </si>
  <si>
    <t>Genel</t>
  </si>
  <si>
    <t>Bant yapısı dönemi</t>
  </si>
  <si>
    <t>[2027]</t>
  </si>
  <si>
    <t>Son güncelleme tarihi</t>
  </si>
  <si>
    <t>[GG.AA.YYYY]</t>
  </si>
  <si>
    <t>Yasal Alt Sınır</t>
  </si>
  <si>
    <t>Aylık brüt asgari ücret (01.01–31.12.2026)</t>
  </si>
  <si>
    <t>Bant minimumları bu tutarın altında olamaz; yeni yıl tutarında güncelleyin.</t>
  </si>
  <si>
    <t>Compa-Ratio Eşikleri</t>
  </si>
  <si>
    <t>Alt eşik (altı "Gelişim bölgesi")</t>
  </si>
  <si>
    <t>Örnek değer; politikanıza göre değiştirin.</t>
  </si>
  <si>
    <t>Üst eşik (üstü "Üst bölge")</t>
  </si>
  <si>
    <t>Yerleşim Özeti</t>
  </si>
  <si>
    <t>Yerleştirilen çalışan sayısı</t>
  </si>
  <si>
    <t>Bant içinde</t>
  </si>
  <si>
    <t>Bant altında</t>
  </si>
  <si>
    <t>Bant üstünde</t>
  </si>
  <si>
    <t>Ortalama compa-ratio</t>
  </si>
  <si>
    <t>Maliyet Etkisi</t>
  </si>
  <si>
    <t>Bant altındakileri minimuma çekme maliyeti (aylık brüt)</t>
  </si>
  <si>
    <t>Aynı maliyetin yıllık karşılığı (12 ay, brüt)</t>
  </si>
  <si>
    <t>İşveren SGK payı hariç</t>
  </si>
  <si>
    <t>Bant maksimumunu aşan toplam tutar (aylık)</t>
  </si>
  <si>
    <t>Zam döneminde bant üstü çalışanlar için toplu ödeme vb. seçenekleri değerlendirin.</t>
  </si>
  <si>
    <t>Bant Kontrolü</t>
  </si>
  <si>
    <t>Minimumu asgari ücretin altında olan kademe</t>
  </si>
  <si>
    <t>Onay</t>
  </si>
  <si>
    <t>Hazırlayan</t>
  </si>
  <si>
    <t>[Ad Soyad]</t>
  </si>
  <si>
    <t>Onaylayan</t>
  </si>
  <si>
    <t>Nasıl Kullanılır?</t>
  </si>
  <si>
    <t>Kademe bazında orta nokta ve yayılım oranından bant minimum ve maksimumunu hesaplayan, çalışanları bantlara yerleştirip compa-ratio, bant içi konum ve bant dışı durumlarını otomatik işaretleyen ücret bandı tablosu. Orta nokta ve yayılım değerleri örnektir; ücret araştırması ve iş değerlendirme sonuçlarınıza göre güncelleyin.</t>
  </si>
  <si>
    <t>Kullanım adımları</t>
  </si>
  <si>
    <t>1. Ücret Bantları sayfasında her kademe için kademe kodunu (K1–K10), tanımını, orta noktayı ve yayılım oranını girin. Minimum ve maksimum otomatik hesaplanır: Min = 2 × Orta ÷ (2 + Yayılım), Max = Min × (1 + Yayılım).</t>
  </si>
  <si>
    <t>2. "Kademe Farkı %" sütunu bir önceki kademenin orta noktasına göre artışı gösterir; kademeler arasında tutarlı bir ilerleme hedefleyin.</t>
  </si>
  <si>
    <t>3. "Asgari Ücret Kontrolü" sütunu bant minimumunu 2026 brüt asgari ücretiyle (33.030 TL) karşılaştırır; tutar Parametreler sayfasından gelir.</t>
  </si>
  <si>
    <t>4. Çalışan Yerleşimi sayfasında her çalışanın kademesini ve aylık brüt ücretini girin. Bant tutarları, compa-ratio, bant içi konum ve çeyrek otomatik gelir.</t>
  </si>
  <si>
    <t>5. Durum sütunu "Bant altı" veya "Bant üstü" olan çalışanları ve "Bant Farkı" tutarını inceleyin; bant altındakileri minimuma çekmenin maliyeti Özet sayfasında hesaplanır.</t>
  </si>
  <si>
    <t>6. Compa-ratio eşiklerini Parametreler sayfasında şirket politikanıza göre değiştirebilirsiniz.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</si>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</sst>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₺&quot;"/>
    <numFmt numFmtId="165" formatCode="0.0%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i/>
      <color rgb="FF3A4A61"/>
      <sz val="10"/>
      <name val="Calibri"/>
    </font>
    <font>
      <color rgb="FF0E2849"/>
      <sz val="10"/>
      <name val="Calibri"/>
    </font>
    <font>
      <color rgb="FF3A4A61"/>
      <sz val="10"/>
      <name val="Calibri"/>
    </font>
    <font>
      <color rgb="FF8C9BB0"/>
      <sz val="10"/>
      <name val="Calibri"/>
    </font>
    <font>
      <b/>
      <color rgb="FF13B8A7"/>
      <sz val="12"/>
      <name val="Calibri"/>
    </font>
    <font>
      <b/>
      <color rgb="FF0E2849"/>
      <sz val="10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AF1F8"/>
      </patternFill>
    </fill>
  </fills>
  <borders count="3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/>
    <xf numFmtId="164" fontId="5" fillId="0" borderId="2" xfId="0" applyNumberFormat="1" applyFont="1" applyBorder="1"/>
    <xf numFmtId="9" fontId="5" fillId="0" borderId="2" xfId="0" applyNumberFormat="1" applyFont="1" applyBorder="1"/>
    <xf numFmtId="164" fontId="6" fillId="3" borderId="2" xfId="0" applyNumberFormat="1" applyFont="1" applyFill="1" applyBorder="1"/>
    <xf numFmtId="165" fontId="6" fillId="3" borderId="2" xfId="0" applyNumberFormat="1" applyFont="1" applyFill="1" applyBorder="1"/>
    <xf numFmtId="0" fontId="6" fillId="3" borderId="2" xfId="0" applyFont="1" applyFill="1" applyBorder="1"/>
    <xf numFmtId="3" fontId="6" fillId="3" borderId="2" xfId="0" applyNumberFormat="1" applyFont="1" applyFill="1" applyBorder="1"/>
    <xf numFmtId="9" fontId="6" fillId="3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9" fontId="7" fillId="0" borderId="2" xfId="0" applyNumberFormat="1" applyFont="1" applyBorder="1"/>
    <xf numFmtId="0" fontId="8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9" fillId="0" borderId="0" xfId="0" applyFont="1"/>
    <xf numFmtId="0" fontId="10" fillId="3" borderId="2" xfId="0" applyFont="1" applyFill="1" applyBorder="1"/>
    <xf numFmtId="0" fontId="11" fillId="4" borderId="2" xfId="0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0" fontId="12" fillId="0" borderId="0" xfId="0" applyFont="1"/>
    <xf numFmtId="9" fontId="11" fillId="4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9" fontId="13" fillId="0" borderId="2" xfId="0" applyNumberFormat="1" applyFont="1" applyBorder="1" applyAlignment="1">
      <alignment horizontal="right"/>
    </xf>
    <xf numFmtId="164" fontId="13" fillId="0" borderId="2" xfId="0" applyNumberFormat="1" applyFont="1" applyBorder="1" applyAlignment="1">
      <alignment horizontal="right"/>
    </xf>
    <xf numFmtId="0" fontId="7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5"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96000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2" max="2" width="22" customWidth="1"/>
    <col min="3" max="3" width="40" customWidth="1"/>
    <col min="4" max="4" width="14" customWidth="1"/>
    <col min="5" max="5" width="10" customWidth="1"/>
    <col min="6" max="7" width="14" customWidth="1"/>
    <col min="8" max="8" width="11" customWidth="1"/>
    <col min="9" max="9" width="17" customWidth="1"/>
    <col min="10" max="10" width="10" customWidth="1"/>
    <col min="11" max="11" width="11" customWidth="1"/>
    <col min="12" max="12" width="1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30" customHeight="1" spans="1:12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</row>
    <row r="6" ht="18" customHeight="1" spans="1:12" x14ac:dyDescent="0.25">
      <c r="A6" s="6" t="s">
        <v>15</v>
      </c>
      <c r="B6" s="6" t="s">
        <v>16</v>
      </c>
      <c r="C6" s="6" t="s">
        <v>17</v>
      </c>
      <c r="D6" s="7">
        <v>38000</v>
      </c>
      <c r="E6" s="8">
        <v>0.3</v>
      </c>
      <c r="F6" s="9">
        <f>IF(OR(D6="",E6=""),"",ROUND(2*D6/(2+E6),0))</f>
      </c>
      <c r="G6" s="9">
        <f>IF(F6="","",ROUND(F6*(1+E6),0))</f>
      </c>
      <c r="H6" s="10">
        <f>IF(D6="","",IF(ISNUMBER(OFFSET(D6,-1,0)),D6/OFFSET(D6,-1,0)-1,""))</f>
      </c>
      <c r="I6" s="11">
        <f>IF(F6="","",IF(F6&lt;'Parametreler'!$C$9,"Min asgari ücretin altında","Uygun"))</f>
      </c>
      <c r="J6" s="12">
        <f>IF(A6="","",COUNTIF('Çalışan Yerleşimi'!$F$6:$F$85,A6))</f>
      </c>
      <c r="K6" s="13">
        <f>IF(A6="","",IF(J6=0,"",IFERROR(AVERAGEIF('Çalışan Yerleşimi'!$F$6:$F$85,A6,'Çalışan Yerleşimi'!$K$6:$K$85),"")))</f>
      </c>
      <c r="L6" s="12">
        <f>IF(A6="","",COUNTIFS('Çalışan Yerleşimi'!$F$6:$F$85,A6,'Çalışan Yerleşimi'!$O$6:$O$85,"Bant altı")+COUNTIFS('Çalışan Yerleşimi'!$F$6:$F$85,A6,'Çalışan Yerleşimi'!$O$6:$O$85,"Bant üstü"))</f>
      </c>
    </row>
    <row r="7" ht="18" customHeight="1" spans="1:12" x14ac:dyDescent="0.25">
      <c r="A7" s="6" t="s">
        <v>18</v>
      </c>
      <c r="B7" s="6" t="s">
        <v>19</v>
      </c>
      <c r="C7" s="6" t="s">
        <v>20</v>
      </c>
      <c r="D7" s="7">
        <v>46000</v>
      </c>
      <c r="E7" s="8">
        <v>0.35</v>
      </c>
      <c r="F7" s="9">
        <f>IF(OR(D7="",E7=""),"",ROUND(2*D7/(2+E7),0))</f>
      </c>
      <c r="G7" s="9">
        <f>IF(F7="","",ROUND(F7*(1+E7),0))</f>
      </c>
      <c r="H7" s="10">
        <f>IF(D7="","",IF(ISNUMBER(OFFSET(D7,-1,0)),D7/OFFSET(D7,-1,0)-1,""))</f>
      </c>
      <c r="I7" s="11">
        <f>IF(F7="","",IF(F7&lt;'Parametreler'!$C$9,"Min asgari ücretin altında","Uygun"))</f>
      </c>
      <c r="J7" s="12">
        <f>IF(A7="","",COUNTIF('Çalışan Yerleşimi'!$F$6:$F$85,A7))</f>
      </c>
      <c r="K7" s="13">
        <f>IF(A7="","",IF(J7=0,"",IFERROR(AVERAGEIF('Çalışan Yerleşimi'!$F$6:$F$85,A7,'Çalışan Yerleşimi'!$K$6:$K$85),"")))</f>
      </c>
      <c r="L7" s="12">
        <f>IF(A7="","",COUNTIFS('Çalışan Yerleşimi'!$F$6:$F$85,A7,'Çalışan Yerleşimi'!$O$6:$O$85,"Bant altı")+COUNTIFS('Çalışan Yerleşimi'!$F$6:$F$85,A7,'Çalışan Yerleşimi'!$O$6:$O$85,"Bant üstü"))</f>
      </c>
    </row>
    <row r="8" ht="18" customHeight="1" spans="1:12" x14ac:dyDescent="0.25">
      <c r="A8" s="6" t="s">
        <v>21</v>
      </c>
      <c r="B8" s="6" t="s">
        <v>22</v>
      </c>
      <c r="C8" s="6" t="s">
        <v>23</v>
      </c>
      <c r="D8" s="7">
        <v>56000</v>
      </c>
      <c r="E8" s="8">
        <v>0.4</v>
      </c>
      <c r="F8" s="9">
        <f>IF(OR(D8="",E8=""),"",ROUND(2*D8/(2+E8),0))</f>
      </c>
      <c r="G8" s="9">
        <f>IF(F8="","",ROUND(F8*(1+E8),0))</f>
      </c>
      <c r="H8" s="10">
        <f>IF(D8="","",IF(ISNUMBER(OFFSET(D8,-1,0)),D8/OFFSET(D8,-1,0)-1,""))</f>
      </c>
      <c r="I8" s="11">
        <f>IF(F8="","",IF(F8&lt;'Parametreler'!$C$9,"Min asgari ücretin altında","Uygun"))</f>
      </c>
      <c r="J8" s="12">
        <f>IF(A8="","",COUNTIF('Çalışan Yerleşimi'!$F$6:$F$85,A8))</f>
      </c>
      <c r="K8" s="13">
        <f>IF(A8="","",IF(J8=0,"",IFERROR(AVERAGEIF('Çalışan Yerleşimi'!$F$6:$F$85,A8,'Çalışan Yerleşimi'!$K$6:$K$85),"")))</f>
      </c>
      <c r="L8" s="12">
        <f>IF(A8="","",COUNTIFS('Çalışan Yerleşimi'!$F$6:$F$85,A8,'Çalışan Yerleşimi'!$O$6:$O$85,"Bant altı")+COUNTIFS('Çalışan Yerleşimi'!$F$6:$F$85,A8,'Çalışan Yerleşimi'!$O$6:$O$85,"Bant üstü"))</f>
      </c>
    </row>
    <row r="9" ht="18" customHeight="1" spans="1:12" x14ac:dyDescent="0.25">
      <c r="A9" s="6" t="s">
        <v>24</v>
      </c>
      <c r="B9" s="6" t="s">
        <v>25</v>
      </c>
      <c r="C9" s="6" t="s">
        <v>26</v>
      </c>
      <c r="D9" s="7">
        <v>70000</v>
      </c>
      <c r="E9" s="8">
        <v>0.4</v>
      </c>
      <c r="F9" s="9">
        <f>IF(OR(D9="",E9=""),"",ROUND(2*D9/(2+E9),0))</f>
      </c>
      <c r="G9" s="9">
        <f>IF(F9="","",ROUND(F9*(1+E9),0))</f>
      </c>
      <c r="H9" s="10">
        <f>IF(D9="","",IF(ISNUMBER(OFFSET(D9,-1,0)),D9/OFFSET(D9,-1,0)-1,""))</f>
      </c>
      <c r="I9" s="11">
        <f>IF(F9="","",IF(F9&lt;'Parametreler'!$C$9,"Min asgari ücretin altında","Uygun"))</f>
      </c>
      <c r="J9" s="12">
        <f>IF(A9="","",COUNTIF('Çalışan Yerleşimi'!$F$6:$F$85,A9))</f>
      </c>
      <c r="K9" s="13">
        <f>IF(A9="","",IF(J9=0,"",IFERROR(AVERAGEIF('Çalışan Yerleşimi'!$F$6:$F$85,A9,'Çalışan Yerleşimi'!$K$6:$K$85),"")))</f>
      </c>
      <c r="L9" s="12">
        <f>IF(A9="","",COUNTIFS('Çalışan Yerleşimi'!$F$6:$F$85,A9,'Çalışan Yerleşimi'!$O$6:$O$85,"Bant altı")+COUNTIFS('Çalışan Yerleşimi'!$F$6:$F$85,A9,'Çalışan Yerleşimi'!$O$6:$O$85,"Bant üstü"))</f>
      </c>
    </row>
    <row r="10" ht="18" customHeight="1" spans="1:12" x14ac:dyDescent="0.25">
      <c r="A10" s="6" t="s">
        <v>27</v>
      </c>
      <c r="B10" s="6" t="s">
        <v>28</v>
      </c>
      <c r="C10" s="6" t="s">
        <v>29</v>
      </c>
      <c r="D10" s="7">
        <v>88000</v>
      </c>
      <c r="E10" s="8">
        <v>0.45</v>
      </c>
      <c r="F10" s="9">
        <f>IF(OR(D10="",E10=""),"",ROUND(2*D10/(2+E10),0))</f>
      </c>
      <c r="G10" s="9">
        <f>IF(F10="","",ROUND(F10*(1+E10),0))</f>
      </c>
      <c r="H10" s="10">
        <f>IF(D10="","",IF(ISNUMBER(OFFSET(D10,-1,0)),D10/OFFSET(D10,-1,0)-1,""))</f>
      </c>
      <c r="I10" s="11">
        <f>IF(F10="","",IF(F10&lt;'Parametreler'!$C$9,"Min asgari ücretin altında","Uygun"))</f>
      </c>
      <c r="J10" s="12">
        <f>IF(A10="","",COUNTIF('Çalışan Yerleşimi'!$F$6:$F$85,A10))</f>
      </c>
      <c r="K10" s="13">
        <f>IF(A10="","",IF(J10=0,"",IFERROR(AVERAGEIF('Çalışan Yerleşimi'!$F$6:$F$85,A10,'Çalışan Yerleşimi'!$K$6:$K$85),"")))</f>
      </c>
      <c r="L10" s="12">
        <f>IF(A10="","",COUNTIFS('Çalışan Yerleşimi'!$F$6:$F$85,A10,'Çalışan Yerleşimi'!$O$6:$O$85,"Bant altı")+COUNTIFS('Çalışan Yerleşimi'!$F$6:$F$85,A10,'Çalışan Yerleşimi'!$O$6:$O$85,"Bant üstü"))</f>
      </c>
    </row>
    <row r="11" ht="18" customHeight="1" spans="1:12" x14ac:dyDescent="0.25">
      <c r="A11" s="6" t="s">
        <v>30</v>
      </c>
      <c r="B11" s="6" t="s">
        <v>31</v>
      </c>
      <c r="C11" s="6" t="s">
        <v>32</v>
      </c>
      <c r="D11" s="7">
        <v>112000</v>
      </c>
      <c r="E11" s="8">
        <v>0.5</v>
      </c>
      <c r="F11" s="9">
        <f>IF(OR(D11="",E11=""),"",ROUND(2*D11/(2+E11),0))</f>
      </c>
      <c r="G11" s="9">
        <f>IF(F11="","",ROUND(F11*(1+E11),0))</f>
      </c>
      <c r="H11" s="10">
        <f>IF(D11="","",IF(ISNUMBER(OFFSET(D11,-1,0)),D11/OFFSET(D11,-1,0)-1,""))</f>
      </c>
      <c r="I11" s="11">
        <f>IF(F11="","",IF(F11&lt;'Parametreler'!$C$9,"Min asgari ücretin altında","Uygun"))</f>
      </c>
      <c r="J11" s="12">
        <f>IF(A11="","",COUNTIF('Çalışan Yerleşimi'!$F$6:$F$85,A11))</f>
      </c>
      <c r="K11" s="13">
        <f>IF(A11="","",IF(J11=0,"",IFERROR(AVERAGEIF('Çalışan Yerleşimi'!$F$6:$F$85,A11,'Çalışan Yerleşimi'!$K$6:$K$85),"")))</f>
      </c>
      <c r="L11" s="12">
        <f>IF(A11="","",COUNTIFS('Çalışan Yerleşimi'!$F$6:$F$85,A11,'Çalışan Yerleşimi'!$O$6:$O$85,"Bant altı")+COUNTIFS('Çalışan Yerleşimi'!$F$6:$F$85,A11,'Çalışan Yerleşimi'!$O$6:$O$85,"Bant üstü"))</f>
      </c>
    </row>
    <row r="12" ht="18" customHeight="1" spans="1:12" x14ac:dyDescent="0.25">
      <c r="A12" s="6" t="s">
        <v>33</v>
      </c>
      <c r="B12" s="6" t="s">
        <v>34</v>
      </c>
      <c r="C12" s="6" t="s">
        <v>35</v>
      </c>
      <c r="D12" s="7">
        <v>145000</v>
      </c>
      <c r="E12" s="8">
        <v>0.5</v>
      </c>
      <c r="F12" s="9">
        <f>IF(OR(D12="",E12=""),"",ROUND(2*D12/(2+E12),0))</f>
      </c>
      <c r="G12" s="9">
        <f>IF(F12="","",ROUND(F12*(1+E12),0))</f>
      </c>
      <c r="H12" s="10">
        <f>IF(D12="","",IF(ISNUMBER(OFFSET(D12,-1,0)),D12/OFFSET(D12,-1,0)-1,""))</f>
      </c>
      <c r="I12" s="11">
        <f>IF(F12="","",IF(F12&lt;'Parametreler'!$C$9,"Min asgari ücretin altında","Uygun"))</f>
      </c>
      <c r="J12" s="12">
        <f>IF(A12="","",COUNTIF('Çalışan Yerleşimi'!$F$6:$F$85,A12))</f>
      </c>
      <c r="K12" s="13">
        <f>IF(A12="","",IF(J12=0,"",IFERROR(AVERAGEIF('Çalışan Yerleşimi'!$F$6:$F$85,A12,'Çalışan Yerleşimi'!$K$6:$K$85),"")))</f>
      </c>
      <c r="L12" s="12">
        <f>IF(A12="","",COUNTIFS('Çalışan Yerleşimi'!$F$6:$F$85,A12,'Çalışan Yerleşimi'!$O$6:$O$85,"Bant altı")+COUNTIFS('Çalışan Yerleşimi'!$F$6:$F$85,A12,'Çalışan Yerleşimi'!$O$6:$O$85,"Bant üstü"))</f>
      </c>
    </row>
    <row r="13" ht="18" customHeight="1" spans="1:12" x14ac:dyDescent="0.25">
      <c r="A13" s="14"/>
      <c r="B13" s="14"/>
      <c r="C13" s="14"/>
      <c r="D13" s="15"/>
      <c r="E13" s="16"/>
      <c r="F13" s="9">
        <f>IF(OR(D13="",E13=""),"",ROUND(2*D13/(2+E13),0))</f>
      </c>
      <c r="G13" s="9">
        <f>IF(F13="","",ROUND(F13*(1+E13),0))</f>
      </c>
      <c r="H13" s="10">
        <f>IF(D13="","",IF(ISNUMBER(OFFSET(D13,-1,0)),D13/OFFSET(D13,-1,0)-1,""))</f>
      </c>
      <c r="I13" s="11">
        <f>IF(F13="","",IF(F13&lt;'Parametreler'!$C$9,"Min asgari ücretin altında","Uygun"))</f>
      </c>
      <c r="J13" s="12">
        <f>IF(A13="","",COUNTIF('Çalışan Yerleşimi'!$F$6:$F$85,A13))</f>
      </c>
      <c r="K13" s="13">
        <f>IF(A13="","",IF(J13=0,"",IFERROR(AVERAGEIF('Çalışan Yerleşimi'!$F$6:$F$85,A13,'Çalışan Yerleşimi'!$K$6:$K$85),"")))</f>
      </c>
      <c r="L13" s="12">
        <f>IF(A13="","",COUNTIFS('Çalışan Yerleşimi'!$F$6:$F$85,A13,'Çalışan Yerleşimi'!$O$6:$O$85,"Bant altı")+COUNTIFS('Çalışan Yerleşimi'!$F$6:$F$85,A13,'Çalışan Yerleşimi'!$O$6:$O$85,"Bant üstü"))</f>
      </c>
    </row>
    <row r="14" ht="18" customHeight="1" spans="1:12" x14ac:dyDescent="0.25">
      <c r="A14" s="14"/>
      <c r="B14" s="14"/>
      <c r="C14" s="14"/>
      <c r="D14" s="15"/>
      <c r="E14" s="16"/>
      <c r="F14" s="9">
        <f>IF(OR(D14="",E14=""),"",ROUND(2*D14/(2+E14),0))</f>
      </c>
      <c r="G14" s="9">
        <f>IF(F14="","",ROUND(F14*(1+E14),0))</f>
      </c>
      <c r="H14" s="10">
        <f>IF(D14="","",IF(ISNUMBER(OFFSET(D14,-1,0)),D14/OFFSET(D14,-1,0)-1,""))</f>
      </c>
      <c r="I14" s="11">
        <f>IF(F14="","",IF(F14&lt;'Parametreler'!$C$9,"Min asgari ücretin altında","Uygun"))</f>
      </c>
      <c r="J14" s="12">
        <f>IF(A14="","",COUNTIF('Çalışan Yerleşimi'!$F$6:$F$85,A14))</f>
      </c>
      <c r="K14" s="13">
        <f>IF(A14="","",IF(J14=0,"",IFERROR(AVERAGEIF('Çalışan Yerleşimi'!$F$6:$F$85,A14,'Çalışan Yerleşimi'!$K$6:$K$85),"")))</f>
      </c>
      <c r="L14" s="12">
        <f>IF(A14="","",COUNTIFS('Çalışan Yerleşimi'!$F$6:$F$85,A14,'Çalışan Yerleşimi'!$O$6:$O$85,"Bant altı")+COUNTIFS('Çalışan Yerleşimi'!$F$6:$F$85,A14,'Çalışan Yerleşimi'!$O$6:$O$85,"Bant üstü"))</f>
      </c>
    </row>
    <row r="15" ht="18" customHeight="1" spans="1:12" x14ac:dyDescent="0.25">
      <c r="A15" s="14"/>
      <c r="B15" s="14"/>
      <c r="C15" s="14"/>
      <c r="D15" s="15"/>
      <c r="E15" s="16"/>
      <c r="F15" s="9">
        <f>IF(OR(D15="",E15=""),"",ROUND(2*D15/(2+E15),0))</f>
      </c>
      <c r="G15" s="9">
        <f>IF(F15="","",ROUND(F15*(1+E15),0))</f>
      </c>
      <c r="H15" s="10">
        <f>IF(D15="","",IF(ISNUMBER(OFFSET(D15,-1,0)),D15/OFFSET(D15,-1,0)-1,""))</f>
      </c>
      <c r="I15" s="11">
        <f>IF(F15="","",IF(F15&lt;'Parametreler'!$C$9,"Min asgari ücretin altında","Uygun"))</f>
      </c>
      <c r="J15" s="12">
        <f>IF(A15="","",COUNTIF('Çalışan Yerleşimi'!$F$6:$F$85,A15))</f>
      </c>
      <c r="K15" s="13">
        <f>IF(A15="","",IF(J15=0,"",IFERROR(AVERAGEIF('Çalışan Yerleşimi'!$F$6:$F$85,A15,'Çalışan Yerleşimi'!$K$6:$K$85),"")))</f>
      </c>
      <c r="L15" s="12">
        <f>IF(A15="","",COUNTIFS('Çalışan Yerleşimi'!$F$6:$F$85,A15,'Çalışan Yerleşimi'!$O$6:$O$85,"Bant altı")+COUNTIFS('Çalışan Yerleşimi'!$F$6:$F$85,A15,'Çalışan Yerleşimi'!$O$6:$O$85,"Bant üstü"))</f>
      </c>
    </row>
    <row r="16" ht="18" customHeight="1" spans="1:12" x14ac:dyDescent="0.25">
      <c r="A16" s="14"/>
      <c r="B16" s="14"/>
      <c r="C16" s="14"/>
      <c r="D16" s="15"/>
      <c r="E16" s="16"/>
      <c r="F16" s="9">
        <f>IF(OR(D16="",E16=""),"",ROUND(2*D16/(2+E16),0))</f>
      </c>
      <c r="G16" s="9">
        <f>IF(F16="","",ROUND(F16*(1+E16),0))</f>
      </c>
      <c r="H16" s="10">
        <f>IF(D16="","",IF(ISNUMBER(OFFSET(D16,-1,0)),D16/OFFSET(D16,-1,0)-1,""))</f>
      </c>
      <c r="I16" s="11">
        <f>IF(F16="","",IF(F16&lt;'Parametreler'!$C$9,"Min asgari ücretin altında","Uygun"))</f>
      </c>
      <c r="J16" s="12">
        <f>IF(A16="","",COUNTIF('Çalışan Yerleşimi'!$F$6:$F$85,A16))</f>
      </c>
      <c r="K16" s="13">
        <f>IF(A16="","",IF(J16=0,"",IFERROR(AVERAGEIF('Çalışan Yerleşimi'!$F$6:$F$85,A16,'Çalışan Yerleşimi'!$K$6:$K$85),"")))</f>
      </c>
      <c r="L16" s="12">
        <f>IF(A16="","",COUNTIFS('Çalışan Yerleşimi'!$F$6:$F$85,A16,'Çalışan Yerleşimi'!$O$6:$O$85,"Bant altı")+COUNTIFS('Çalışan Yerleşimi'!$F$6:$F$85,A16,'Çalışan Yerleşimi'!$O$6:$O$85,"Bant üstü"))</f>
      </c>
    </row>
    <row r="17" ht="18" customHeight="1" spans="1:12" x14ac:dyDescent="0.25">
      <c r="A17" s="14"/>
      <c r="B17" s="14"/>
      <c r="C17" s="14"/>
      <c r="D17" s="15"/>
      <c r="E17" s="16"/>
      <c r="F17" s="9">
        <f>IF(OR(D17="",E17=""),"",ROUND(2*D17/(2+E17),0))</f>
      </c>
      <c r="G17" s="9">
        <f>IF(F17="","",ROUND(F17*(1+E17),0))</f>
      </c>
      <c r="H17" s="10">
        <f>IF(D17="","",IF(ISNUMBER(OFFSET(D17,-1,0)),D17/OFFSET(D17,-1,0)-1,""))</f>
      </c>
      <c r="I17" s="11">
        <f>IF(F17="","",IF(F17&lt;'Parametreler'!$C$9,"Min asgari ücretin altında","Uygun"))</f>
      </c>
      <c r="J17" s="12">
        <f>IF(A17="","",COUNTIF('Çalışan Yerleşimi'!$F$6:$F$85,A17))</f>
      </c>
      <c r="K17" s="13">
        <f>IF(A17="","",IF(J17=0,"",IFERROR(AVERAGEIF('Çalışan Yerleşimi'!$F$6:$F$85,A17,'Çalışan Yerleşimi'!$K$6:$K$85),"")))</f>
      </c>
      <c r="L17" s="12">
        <f>IF(A17="","",COUNTIFS('Çalışan Yerleşimi'!$F$6:$F$85,A17,'Çalışan Yerleşimi'!$O$6:$O$85,"Bant altı")+COUNTIFS('Çalışan Yerleşimi'!$F$6:$F$85,A17,'Çalışan Yerleşimi'!$O$6:$O$85,"Bant üstü"))</f>
      </c>
    </row>
  </sheetData>
  <autoFilter ref="A5:L5"/>
  <conditionalFormatting sqref="I6:I17">
    <cfRule type="cellIs" dxfId="0" priority="1" operator="equal">
      <formula>"Min asgari ücretin altında"</formula>
    </cfRule>
  </conditionalFormatting>
  <conditionalFormatting sqref="L6:L17">
    <cfRule type="cellIs" dxfId="1" priority="1" operator="greaterThan">
      <formula>0</formula>
    </cfRule>
  </conditionalFormatting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5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0" customWidth="1"/>
    <col min="3" max="3" width="22" customWidth="1"/>
    <col min="4" max="4" width="16" customWidth="1"/>
    <col min="5" max="5" width="20" customWidth="1"/>
    <col min="7" max="7" width="15" customWidth="1"/>
    <col min="8" max="10" width="14" customWidth="1"/>
    <col min="11" max="13" width="11" customWidth="1"/>
    <col min="14" max="14" width="14" customWidth="1"/>
    <col min="15" max="15" width="12" customWidth="1"/>
    <col min="16" max="16" width="13" customWidth="1"/>
    <col min="17" max="17" width="26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30" customHeight="1" spans="1:17" x14ac:dyDescent="0.25">
      <c r="A5" s="5" t="s">
        <v>36</v>
      </c>
      <c r="B5" s="5" t="s">
        <v>37</v>
      </c>
      <c r="C5" s="5" t="s">
        <v>38</v>
      </c>
      <c r="D5" s="5" t="s">
        <v>39</v>
      </c>
      <c r="E5" s="5" t="s">
        <v>40</v>
      </c>
      <c r="F5" s="5" t="s">
        <v>3</v>
      </c>
      <c r="G5" s="5" t="s">
        <v>41</v>
      </c>
      <c r="H5" s="5" t="s">
        <v>42</v>
      </c>
      <c r="I5" s="5" t="s">
        <v>43</v>
      </c>
      <c r="J5" s="5" t="s">
        <v>44</v>
      </c>
      <c r="K5" s="5" t="s">
        <v>45</v>
      </c>
      <c r="L5" s="5" t="s">
        <v>46</v>
      </c>
      <c r="M5" s="5" t="s">
        <v>47</v>
      </c>
      <c r="N5" s="5" t="s">
        <v>48</v>
      </c>
      <c r="O5" s="5" t="s">
        <v>49</v>
      </c>
      <c r="P5" s="5" t="s">
        <v>50</v>
      </c>
      <c r="Q5" s="5" t="s">
        <v>51</v>
      </c>
    </row>
    <row r="6" spans="1:17" x14ac:dyDescent="0.25">
      <c r="A6" s="17">
        <v>1</v>
      </c>
      <c r="B6" s="6" t="s">
        <v>52</v>
      </c>
      <c r="C6" s="6" t="s">
        <v>53</v>
      </c>
      <c r="D6" s="6" t="s">
        <v>54</v>
      </c>
      <c r="E6" s="6" t="s">
        <v>55</v>
      </c>
      <c r="F6" s="18" t="s">
        <v>15</v>
      </c>
      <c r="G6" s="7">
        <v>35500</v>
      </c>
      <c r="H6" s="9">
        <f>IF(OR(C6="",F6="",G6=""),"",IFERROR(INDEX('Ücret Bantları'!$F$6:$F$17,MATCH(F6,'Ücret Bantları'!$A$6:$A$17,0)),""))</f>
      </c>
      <c r="I6" s="9">
        <f>IF(OR(C6="",F6="",G6=""),"",IFERROR(INDEX('Ücret Bantları'!$D$6:$D$17,MATCH(F6,'Ücret Bantları'!$A$6:$A$17,0)),""))</f>
      </c>
      <c r="J6" s="9">
        <f>IF(OR(C6="",F6="",G6=""),"",IFERROR(INDEX('Ücret Bantları'!$G$6:$G$17,MATCH(F6,'Ücret Bantları'!$A$6:$A$17,0)),""))</f>
      </c>
      <c r="K6" s="13">
        <f>IF(OR(I6=""),"",G6/I6)</f>
      </c>
      <c r="L6" s="13">
        <f>IF(H6="","",(G6-H6)/(J6-H6))</f>
      </c>
      <c r="M6" s="11">
        <f>IF(L6="","",IF(OR(L6&lt;0,L6&gt;1),"-",IF(L6&lt;0.25,"1. çeyrek",IF(L6&lt;0.5,"2. çeyrek",IF(L6&lt;0.75,"3. çeyrek","4. çeyrek")))))</f>
      </c>
      <c r="N6" s="11">
        <f>IF(K6="","",IF(K6&lt;'Parametreler'!$C$11,"Gelişim bölgesi",IF(K6&gt;'Parametreler'!$C$12,"Üst bölge","Hedef bölge")))</f>
      </c>
      <c r="O6" s="11">
        <f>IF(OR(C6="",F6="",G6=""),"",IF(H6="","Kademe yok",IF(G6&lt;H6,"Bant altı",IF(G6&gt;J6,"Bant üstü","Bant içi"))))</f>
      </c>
      <c r="P6" s="9">
        <f>IF(OR(O6="",O6="Kademe yok"),"",IF(O6="Bant altı",H6-G6,IF(O6="Bant üstü",G6-J6,0)))</f>
      </c>
      <c r="Q6" s="19"/>
    </row>
    <row r="7" spans="1:17" x14ac:dyDescent="0.25">
      <c r="A7" s="17">
        <v>2</v>
      </c>
      <c r="B7" s="6" t="s">
        <v>56</v>
      </c>
      <c r="C7" s="6" t="s">
        <v>57</v>
      </c>
      <c r="D7" s="6" t="s">
        <v>58</v>
      </c>
      <c r="E7" s="6" t="s">
        <v>59</v>
      </c>
      <c r="F7" s="18" t="s">
        <v>21</v>
      </c>
      <c r="G7" s="7">
        <v>45000</v>
      </c>
      <c r="H7" s="9">
        <f>IF(OR(C7="",F7="",G7=""),"",IFERROR(INDEX('Ücret Bantları'!$F$6:$F$17,MATCH(F7,'Ücret Bantları'!$A$6:$A$17,0)),""))</f>
      </c>
      <c r="I7" s="9">
        <f>IF(OR(C7="",F7="",G7=""),"",IFERROR(INDEX('Ücret Bantları'!$D$6:$D$17,MATCH(F7,'Ücret Bantları'!$A$6:$A$17,0)),""))</f>
      </c>
      <c r="J7" s="9">
        <f>IF(OR(C7="",F7="",G7=""),"",IFERROR(INDEX('Ücret Bantları'!$G$6:$G$17,MATCH(F7,'Ücret Bantları'!$A$6:$A$17,0)),""))</f>
      </c>
      <c r="K7" s="13">
        <f>IF(OR(I7=""),"",G7/I7)</f>
      </c>
      <c r="L7" s="13">
        <f>IF(H7="","",(G7-H7)/(J7-H7))</f>
      </c>
      <c r="M7" s="11">
        <f>IF(L7="","",IF(OR(L7&lt;0,L7&gt;1),"-",IF(L7&lt;0.25,"1. çeyrek",IF(L7&lt;0.5,"2. çeyrek",IF(L7&lt;0.75,"3. çeyrek","4. çeyrek")))))</f>
      </c>
      <c r="N7" s="11">
        <f>IF(K7="","",IF(K7&lt;'Parametreler'!$C$11,"Gelişim bölgesi",IF(K7&gt;'Parametreler'!$C$12,"Üst bölge","Hedef bölge")))</f>
      </c>
      <c r="O7" s="11">
        <f>IF(OR(C7="",F7="",G7=""),"",IF(H7="","Kademe yok",IF(G7&lt;H7,"Bant altı",IF(G7&gt;J7,"Bant üstü","Bant içi"))))</f>
      </c>
      <c r="P7" s="9">
        <f>IF(OR(O7="",O7="Kademe yok"),"",IF(O7="Bant altı",H7-G7,IF(O7="Bant üstü",G7-J7,0)))</f>
      </c>
      <c r="Q7" s="20" t="s">
        <v>60</v>
      </c>
    </row>
    <row r="8" spans="1:17" x14ac:dyDescent="0.25">
      <c r="A8" s="17">
        <v>3</v>
      </c>
      <c r="B8" s="6" t="s">
        <v>61</v>
      </c>
      <c r="C8" s="6" t="s">
        <v>62</v>
      </c>
      <c r="D8" s="6" t="s">
        <v>63</v>
      </c>
      <c r="E8" s="6" t="s">
        <v>64</v>
      </c>
      <c r="F8" s="18" t="s">
        <v>21</v>
      </c>
      <c r="G8" s="7">
        <v>58500</v>
      </c>
      <c r="H8" s="9">
        <f>IF(OR(C8="",F8="",G8=""),"",IFERROR(INDEX('Ücret Bantları'!$F$6:$F$17,MATCH(F8,'Ücret Bantları'!$A$6:$A$17,0)),""))</f>
      </c>
      <c r="I8" s="9">
        <f>IF(OR(C8="",F8="",G8=""),"",IFERROR(INDEX('Ücret Bantları'!$D$6:$D$17,MATCH(F8,'Ücret Bantları'!$A$6:$A$17,0)),""))</f>
      </c>
      <c r="J8" s="9">
        <f>IF(OR(C8="",F8="",G8=""),"",IFERROR(INDEX('Ücret Bantları'!$G$6:$G$17,MATCH(F8,'Ücret Bantları'!$A$6:$A$17,0)),""))</f>
      </c>
      <c r="K8" s="13">
        <f>IF(OR(I8=""),"",G8/I8)</f>
      </c>
      <c r="L8" s="13">
        <f>IF(H8="","",(G8-H8)/(J8-H8))</f>
      </c>
      <c r="M8" s="11">
        <f>IF(L8="","",IF(OR(L8&lt;0,L8&gt;1),"-",IF(L8&lt;0.25,"1. çeyrek",IF(L8&lt;0.5,"2. çeyrek",IF(L8&lt;0.75,"3. çeyrek","4. çeyrek")))))</f>
      </c>
      <c r="N8" s="11">
        <f>IF(K8="","",IF(K8&lt;'Parametreler'!$C$11,"Gelişim bölgesi",IF(K8&gt;'Parametreler'!$C$12,"Üst bölge","Hedef bölge")))</f>
      </c>
      <c r="O8" s="11">
        <f>IF(OR(C8="",F8="",G8=""),"",IF(H8="","Kademe yok",IF(G8&lt;H8,"Bant altı",IF(G8&gt;J8,"Bant üstü","Bant içi"))))</f>
      </c>
      <c r="P8" s="9">
        <f>IF(OR(O8="",O8="Kademe yok"),"",IF(O8="Bant altı",H8-G8,IF(O8="Bant üstü",G8-J8,0)))</f>
      </c>
      <c r="Q8" s="19"/>
    </row>
    <row r="9" spans="1:17" x14ac:dyDescent="0.25">
      <c r="A9" s="17">
        <v>4</v>
      </c>
      <c r="B9" s="6" t="s">
        <v>65</v>
      </c>
      <c r="C9" s="6" t="s">
        <v>66</v>
      </c>
      <c r="D9" s="6" t="s">
        <v>67</v>
      </c>
      <c r="E9" s="6" t="s">
        <v>68</v>
      </c>
      <c r="F9" s="18" t="s">
        <v>24</v>
      </c>
      <c r="G9" s="7">
        <v>82000</v>
      </c>
      <c r="H9" s="9">
        <f>IF(OR(C9="",F9="",G9=""),"",IFERROR(INDEX('Ücret Bantları'!$F$6:$F$17,MATCH(F9,'Ücret Bantları'!$A$6:$A$17,0)),""))</f>
      </c>
      <c r="I9" s="9">
        <f>IF(OR(C9="",F9="",G9=""),"",IFERROR(INDEX('Ücret Bantları'!$D$6:$D$17,MATCH(F9,'Ücret Bantları'!$A$6:$A$17,0)),""))</f>
      </c>
      <c r="J9" s="9">
        <f>IF(OR(C9="",F9="",G9=""),"",IFERROR(INDEX('Ücret Bantları'!$G$6:$G$17,MATCH(F9,'Ücret Bantları'!$A$6:$A$17,0)),""))</f>
      </c>
      <c r="K9" s="13">
        <f>IF(OR(I9=""),"",G9/I9)</f>
      </c>
      <c r="L9" s="13">
        <f>IF(H9="","",(G9-H9)/(J9-H9))</f>
      </c>
      <c r="M9" s="11">
        <f>IF(L9="","",IF(OR(L9&lt;0,L9&gt;1),"-",IF(L9&lt;0.25,"1. çeyrek",IF(L9&lt;0.5,"2. çeyrek",IF(L9&lt;0.75,"3. çeyrek","4. çeyrek")))))</f>
      </c>
      <c r="N9" s="11">
        <f>IF(K9="","",IF(K9&lt;'Parametreler'!$C$11,"Gelişim bölgesi",IF(K9&gt;'Parametreler'!$C$12,"Üst bölge","Hedef bölge")))</f>
      </c>
      <c r="O9" s="11">
        <f>IF(OR(C9="",F9="",G9=""),"",IF(H9="","Kademe yok",IF(G9&lt;H9,"Bant altı",IF(G9&gt;J9,"Bant üstü","Bant içi"))))</f>
      </c>
      <c r="P9" s="9">
        <f>IF(OR(O9="",O9="Kademe yok"),"",IF(O9="Bant altı",H9-G9,IF(O9="Bant üstü",G9-J9,0)))</f>
      </c>
      <c r="Q9" s="19"/>
    </row>
    <row r="10" spans="1:17" x14ac:dyDescent="0.25">
      <c r="A10" s="17">
        <v>5</v>
      </c>
      <c r="B10" s="6" t="s">
        <v>69</v>
      </c>
      <c r="C10" s="6" t="s">
        <v>70</v>
      </c>
      <c r="D10" s="6" t="s">
        <v>71</v>
      </c>
      <c r="E10" s="6" t="s">
        <v>72</v>
      </c>
      <c r="F10" s="18" t="s">
        <v>27</v>
      </c>
      <c r="G10" s="7">
        <v>108000</v>
      </c>
      <c r="H10" s="9">
        <f>IF(OR(C10="",F10="",G10=""),"",IFERROR(INDEX('Ücret Bantları'!$F$6:$F$17,MATCH(F10,'Ücret Bantları'!$A$6:$A$17,0)),""))</f>
      </c>
      <c r="I10" s="9">
        <f>IF(OR(C10="",F10="",G10=""),"",IFERROR(INDEX('Ücret Bantları'!$D$6:$D$17,MATCH(F10,'Ücret Bantları'!$A$6:$A$17,0)),""))</f>
      </c>
      <c r="J10" s="9">
        <f>IF(OR(C10="",F10="",G10=""),"",IFERROR(INDEX('Ücret Bantları'!$G$6:$G$17,MATCH(F10,'Ücret Bantları'!$A$6:$A$17,0)),""))</f>
      </c>
      <c r="K10" s="13">
        <f>IF(OR(I10=""),"",G10/I10)</f>
      </c>
      <c r="L10" s="13">
        <f>IF(H10="","",(G10-H10)/(J10-H10))</f>
      </c>
      <c r="M10" s="11">
        <f>IF(L10="","",IF(OR(L10&lt;0,L10&gt;1),"-",IF(L10&lt;0.25,"1. çeyrek",IF(L10&lt;0.5,"2. çeyrek",IF(L10&lt;0.75,"3. çeyrek","4. çeyrek")))))</f>
      </c>
      <c r="N10" s="11">
        <f>IF(K10="","",IF(K10&lt;'Parametreler'!$C$11,"Gelişim bölgesi",IF(K10&gt;'Parametreler'!$C$12,"Üst bölge","Hedef bölge")))</f>
      </c>
      <c r="O10" s="11">
        <f>IF(OR(C10="",F10="",G10=""),"",IF(H10="","Kademe yok",IF(G10&lt;H10,"Bant altı",IF(G10&gt;J10,"Bant üstü","Bant içi"))))</f>
      </c>
      <c r="P10" s="9">
        <f>IF(OR(O10="",O10="Kademe yok"),"",IF(O10="Bant altı",H10-G10,IF(O10="Bant üstü",G10-J10,0)))</f>
      </c>
      <c r="Q10" s="20" t="s">
        <v>73</v>
      </c>
    </row>
    <row r="11" spans="1:17" x14ac:dyDescent="0.25">
      <c r="A11" s="17">
        <v>6</v>
      </c>
      <c r="B11" s="6" t="s">
        <v>74</v>
      </c>
      <c r="C11" s="6" t="s">
        <v>75</v>
      </c>
      <c r="D11" s="6" t="s">
        <v>58</v>
      </c>
      <c r="E11" s="6" t="s">
        <v>76</v>
      </c>
      <c r="F11" s="18" t="s">
        <v>30</v>
      </c>
      <c r="G11" s="7">
        <v>96000</v>
      </c>
      <c r="H11" s="9">
        <f>IF(OR(C11="",F11="",G11=""),"",IFERROR(INDEX('Ücret Bantları'!$F$6:$F$17,MATCH(F11,'Ücret Bantları'!$A$6:$A$17,0)),""))</f>
      </c>
      <c r="I11" s="9">
        <f>IF(OR(C11="",F11="",G11=""),"",IFERROR(INDEX('Ücret Bantları'!$D$6:$D$17,MATCH(F11,'Ücret Bantları'!$A$6:$A$17,0)),""))</f>
      </c>
      <c r="J11" s="9">
        <f>IF(OR(C11="",F11="",G11=""),"",IFERROR(INDEX('Ücret Bantları'!$G$6:$G$17,MATCH(F11,'Ücret Bantları'!$A$6:$A$17,0)),""))</f>
      </c>
      <c r="K11" s="13">
        <f>IF(OR(I11=""),"",G11/I11)</f>
      </c>
      <c r="L11" s="13">
        <f>IF(H11="","",(G11-H11)/(J11-H11))</f>
      </c>
      <c r="M11" s="11">
        <f>IF(L11="","",IF(OR(L11&lt;0,L11&gt;1),"-",IF(L11&lt;0.25,"1. çeyrek",IF(L11&lt;0.5,"2. çeyrek",IF(L11&lt;0.75,"3. çeyrek","4. çeyrek")))))</f>
      </c>
      <c r="N11" s="11">
        <f>IF(K11="","",IF(K11&lt;'Parametreler'!$C$11,"Gelişim bölgesi",IF(K11&gt;'Parametreler'!$C$12,"Üst bölge","Hedef bölge")))</f>
      </c>
      <c r="O11" s="11">
        <f>IF(OR(C11="",F11="",G11=""),"",IF(H11="","Kademe yok",IF(G11&lt;H11,"Bant altı",IF(G11&gt;J11,"Bant üstü","Bant içi"))))</f>
      </c>
      <c r="P11" s="9">
        <f>IF(OR(O11="",O11="Kademe yok"),"",IF(O11="Bant altı",H11-G11,IF(O11="Bant üstü",G11-J11,0)))</f>
      </c>
      <c r="Q11" s="19"/>
    </row>
    <row r="12" spans="1:17" x14ac:dyDescent="0.25">
      <c r="A12" s="17">
        <v>7</v>
      </c>
      <c r="B12" s="14"/>
      <c r="C12" s="14"/>
      <c r="D12" s="14"/>
      <c r="E12" s="14"/>
      <c r="F12" s="21"/>
      <c r="G12" s="15"/>
      <c r="H12" s="9">
        <f>IF(OR(C12="",F12="",G12=""),"",IFERROR(INDEX('Ücret Bantları'!$F$6:$F$17,MATCH(F12,'Ücret Bantları'!$A$6:$A$17,0)),""))</f>
      </c>
      <c r="I12" s="9">
        <f>IF(OR(C12="",F12="",G12=""),"",IFERROR(INDEX('Ücret Bantları'!$D$6:$D$17,MATCH(F12,'Ücret Bantları'!$A$6:$A$17,0)),""))</f>
      </c>
      <c r="J12" s="9">
        <f>IF(OR(C12="",F12="",G12=""),"",IFERROR(INDEX('Ücret Bantları'!$G$6:$G$17,MATCH(F12,'Ücret Bantları'!$A$6:$A$17,0)),""))</f>
      </c>
      <c r="K12" s="13">
        <f>IF(OR(I12=""),"",G12/I12)</f>
      </c>
      <c r="L12" s="13">
        <f>IF(H12="","",(G12-H12)/(J12-H12))</f>
      </c>
      <c r="M12" s="11">
        <f>IF(L12="","",IF(OR(L12&lt;0,L12&gt;1),"-",IF(L12&lt;0.25,"1. çeyrek",IF(L12&lt;0.5,"2. çeyrek",IF(L12&lt;0.75,"3. çeyrek","4. çeyrek")))))</f>
      </c>
      <c r="N12" s="11">
        <f>IF(K12="","",IF(K12&lt;'Parametreler'!$C$11,"Gelişim bölgesi",IF(K12&gt;'Parametreler'!$C$12,"Üst bölge","Hedef bölge")))</f>
      </c>
      <c r="O12" s="11">
        <f>IF(OR(C12="",F12="",G12=""),"",IF(H12="","Kademe yok",IF(G12&lt;H12,"Bant altı",IF(G12&gt;J12,"Bant üstü","Bant içi"))))</f>
      </c>
      <c r="P12" s="9">
        <f>IF(OR(O12="",O12="Kademe yok"),"",IF(O12="Bant altı",H12-G12,IF(O12="Bant üstü",G12-J12,0)))</f>
      </c>
      <c r="Q12" s="19"/>
    </row>
    <row r="13" spans="1:17" x14ac:dyDescent="0.25">
      <c r="A13" s="17">
        <v>8</v>
      </c>
      <c r="B13" s="14"/>
      <c r="C13" s="14"/>
      <c r="D13" s="14"/>
      <c r="E13" s="14"/>
      <c r="F13" s="21"/>
      <c r="G13" s="15"/>
      <c r="H13" s="9">
        <f>IF(OR(C13="",F13="",G13=""),"",IFERROR(INDEX('Ücret Bantları'!$F$6:$F$17,MATCH(F13,'Ücret Bantları'!$A$6:$A$17,0)),""))</f>
      </c>
      <c r="I13" s="9">
        <f>IF(OR(C13="",F13="",G13=""),"",IFERROR(INDEX('Ücret Bantları'!$D$6:$D$17,MATCH(F13,'Ücret Bantları'!$A$6:$A$17,0)),""))</f>
      </c>
      <c r="J13" s="9">
        <f>IF(OR(C13="",F13="",G13=""),"",IFERROR(INDEX('Ücret Bantları'!$G$6:$G$17,MATCH(F13,'Ücret Bantları'!$A$6:$A$17,0)),""))</f>
      </c>
      <c r="K13" s="13">
        <f>IF(OR(I13=""),"",G13/I13)</f>
      </c>
      <c r="L13" s="13">
        <f>IF(H13="","",(G13-H13)/(J13-H13))</f>
      </c>
      <c r="M13" s="11">
        <f>IF(L13="","",IF(OR(L13&lt;0,L13&gt;1),"-",IF(L13&lt;0.25,"1. çeyrek",IF(L13&lt;0.5,"2. çeyrek",IF(L13&lt;0.75,"3. çeyrek","4. çeyrek")))))</f>
      </c>
      <c r="N13" s="11">
        <f>IF(K13="","",IF(K13&lt;'Parametreler'!$C$11,"Gelişim bölgesi",IF(K13&gt;'Parametreler'!$C$12,"Üst bölge","Hedef bölge")))</f>
      </c>
      <c r="O13" s="11">
        <f>IF(OR(C13="",F13="",G13=""),"",IF(H13="","Kademe yok",IF(G13&lt;H13,"Bant altı",IF(G13&gt;J13,"Bant üstü","Bant içi"))))</f>
      </c>
      <c r="P13" s="9">
        <f>IF(OR(O13="",O13="Kademe yok"),"",IF(O13="Bant altı",H13-G13,IF(O13="Bant üstü",G13-J13,0)))</f>
      </c>
      <c r="Q13" s="19"/>
    </row>
    <row r="14" spans="1:17" x14ac:dyDescent="0.25">
      <c r="A14" s="17">
        <v>9</v>
      </c>
      <c r="B14" s="14"/>
      <c r="C14" s="14"/>
      <c r="D14" s="14"/>
      <c r="E14" s="14"/>
      <c r="F14" s="21"/>
      <c r="G14" s="15"/>
      <c r="H14" s="9">
        <f>IF(OR(C14="",F14="",G14=""),"",IFERROR(INDEX('Ücret Bantları'!$F$6:$F$17,MATCH(F14,'Ücret Bantları'!$A$6:$A$17,0)),""))</f>
      </c>
      <c r="I14" s="9">
        <f>IF(OR(C14="",F14="",G14=""),"",IFERROR(INDEX('Ücret Bantları'!$D$6:$D$17,MATCH(F14,'Ücret Bantları'!$A$6:$A$17,0)),""))</f>
      </c>
      <c r="J14" s="9">
        <f>IF(OR(C14="",F14="",G14=""),"",IFERROR(INDEX('Ücret Bantları'!$G$6:$G$17,MATCH(F14,'Ücret Bantları'!$A$6:$A$17,0)),""))</f>
      </c>
      <c r="K14" s="13">
        <f>IF(OR(I14=""),"",G14/I14)</f>
      </c>
      <c r="L14" s="13">
        <f>IF(H14="","",(G14-H14)/(J14-H14))</f>
      </c>
      <c r="M14" s="11">
        <f>IF(L14="","",IF(OR(L14&lt;0,L14&gt;1),"-",IF(L14&lt;0.25,"1. çeyrek",IF(L14&lt;0.5,"2. çeyrek",IF(L14&lt;0.75,"3. çeyrek","4. çeyrek")))))</f>
      </c>
      <c r="N14" s="11">
        <f>IF(K14="","",IF(K14&lt;'Parametreler'!$C$11,"Gelişim bölgesi",IF(K14&gt;'Parametreler'!$C$12,"Üst bölge","Hedef bölge")))</f>
      </c>
      <c r="O14" s="11">
        <f>IF(OR(C14="",F14="",G14=""),"",IF(H14="","Kademe yok",IF(G14&lt;H14,"Bant altı",IF(G14&gt;J14,"Bant üstü","Bant içi"))))</f>
      </c>
      <c r="P14" s="9">
        <f>IF(OR(O14="",O14="Kademe yok"),"",IF(O14="Bant altı",H14-G14,IF(O14="Bant üstü",G14-J14,0)))</f>
      </c>
      <c r="Q14" s="19"/>
    </row>
    <row r="15" spans="1:17" x14ac:dyDescent="0.25">
      <c r="A15" s="17">
        <v>10</v>
      </c>
      <c r="B15" s="14"/>
      <c r="C15" s="14"/>
      <c r="D15" s="14"/>
      <c r="E15" s="14"/>
      <c r="F15" s="21"/>
      <c r="G15" s="15"/>
      <c r="H15" s="9">
        <f>IF(OR(C15="",F15="",G15=""),"",IFERROR(INDEX('Ücret Bantları'!$F$6:$F$17,MATCH(F15,'Ücret Bantları'!$A$6:$A$17,0)),""))</f>
      </c>
      <c r="I15" s="9">
        <f>IF(OR(C15="",F15="",G15=""),"",IFERROR(INDEX('Ücret Bantları'!$D$6:$D$17,MATCH(F15,'Ücret Bantları'!$A$6:$A$17,0)),""))</f>
      </c>
      <c r="J15" s="9">
        <f>IF(OR(C15="",F15="",G15=""),"",IFERROR(INDEX('Ücret Bantları'!$G$6:$G$17,MATCH(F15,'Ücret Bantları'!$A$6:$A$17,0)),""))</f>
      </c>
      <c r="K15" s="13">
        <f>IF(OR(I15=""),"",G15/I15)</f>
      </c>
      <c r="L15" s="13">
        <f>IF(H15="","",(G15-H15)/(J15-H15))</f>
      </c>
      <c r="M15" s="11">
        <f>IF(L15="","",IF(OR(L15&lt;0,L15&gt;1),"-",IF(L15&lt;0.25,"1. çeyrek",IF(L15&lt;0.5,"2. çeyrek",IF(L15&lt;0.75,"3. çeyrek","4. çeyrek")))))</f>
      </c>
      <c r="N15" s="11">
        <f>IF(K15="","",IF(K15&lt;'Parametreler'!$C$11,"Gelişim bölgesi",IF(K15&gt;'Parametreler'!$C$12,"Üst bölge","Hedef bölge")))</f>
      </c>
      <c r="O15" s="11">
        <f>IF(OR(C15="",F15="",G15=""),"",IF(H15="","Kademe yok",IF(G15&lt;H15,"Bant altı",IF(G15&gt;J15,"Bant üstü","Bant içi"))))</f>
      </c>
      <c r="P15" s="9">
        <f>IF(OR(O15="",O15="Kademe yok"),"",IF(O15="Bant altı",H15-G15,IF(O15="Bant üstü",G15-J15,0)))</f>
      </c>
      <c r="Q15" s="19"/>
    </row>
    <row r="16" spans="1:17" x14ac:dyDescent="0.25">
      <c r="A16" s="17">
        <v>11</v>
      </c>
      <c r="B16" s="14"/>
      <c r="C16" s="14"/>
      <c r="D16" s="14"/>
      <c r="E16" s="14"/>
      <c r="F16" s="21"/>
      <c r="G16" s="15"/>
      <c r="H16" s="9">
        <f>IF(OR(C16="",F16="",G16=""),"",IFERROR(INDEX('Ücret Bantları'!$F$6:$F$17,MATCH(F16,'Ücret Bantları'!$A$6:$A$17,0)),""))</f>
      </c>
      <c r="I16" s="9">
        <f>IF(OR(C16="",F16="",G16=""),"",IFERROR(INDEX('Ücret Bantları'!$D$6:$D$17,MATCH(F16,'Ücret Bantları'!$A$6:$A$17,0)),""))</f>
      </c>
      <c r="J16" s="9">
        <f>IF(OR(C16="",F16="",G16=""),"",IFERROR(INDEX('Ücret Bantları'!$G$6:$G$17,MATCH(F16,'Ücret Bantları'!$A$6:$A$17,0)),""))</f>
      </c>
      <c r="K16" s="13">
        <f>IF(OR(I16=""),"",G16/I16)</f>
      </c>
      <c r="L16" s="13">
        <f>IF(H16="","",(G16-H16)/(J16-H16))</f>
      </c>
      <c r="M16" s="11">
        <f>IF(L16="","",IF(OR(L16&lt;0,L16&gt;1),"-",IF(L16&lt;0.25,"1. çeyrek",IF(L16&lt;0.5,"2. çeyrek",IF(L16&lt;0.75,"3. çeyrek","4. çeyrek")))))</f>
      </c>
      <c r="N16" s="11">
        <f>IF(K16="","",IF(K16&lt;'Parametreler'!$C$11,"Gelişim bölgesi",IF(K16&gt;'Parametreler'!$C$12,"Üst bölge","Hedef bölge")))</f>
      </c>
      <c r="O16" s="11">
        <f>IF(OR(C16="",F16="",G16=""),"",IF(H16="","Kademe yok",IF(G16&lt;H16,"Bant altı",IF(G16&gt;J16,"Bant üstü","Bant içi"))))</f>
      </c>
      <c r="P16" s="9">
        <f>IF(OR(O16="",O16="Kademe yok"),"",IF(O16="Bant altı",H16-G16,IF(O16="Bant üstü",G16-J16,0)))</f>
      </c>
      <c r="Q16" s="19"/>
    </row>
    <row r="17" spans="1:17" x14ac:dyDescent="0.25">
      <c r="A17" s="17">
        <v>12</v>
      </c>
      <c r="B17" s="14"/>
      <c r="C17" s="14"/>
      <c r="D17" s="14"/>
      <c r="E17" s="14"/>
      <c r="F17" s="21"/>
      <c r="G17" s="15"/>
      <c r="H17" s="9">
        <f>IF(OR(C17="",F17="",G17=""),"",IFERROR(INDEX('Ücret Bantları'!$F$6:$F$17,MATCH(F17,'Ücret Bantları'!$A$6:$A$17,0)),""))</f>
      </c>
      <c r="I17" s="9">
        <f>IF(OR(C17="",F17="",G17=""),"",IFERROR(INDEX('Ücret Bantları'!$D$6:$D$17,MATCH(F17,'Ücret Bantları'!$A$6:$A$17,0)),""))</f>
      </c>
      <c r="J17" s="9">
        <f>IF(OR(C17="",F17="",G17=""),"",IFERROR(INDEX('Ücret Bantları'!$G$6:$G$17,MATCH(F17,'Ücret Bantları'!$A$6:$A$17,0)),""))</f>
      </c>
      <c r="K17" s="13">
        <f>IF(OR(I17=""),"",G17/I17)</f>
      </c>
      <c r="L17" s="13">
        <f>IF(H17="","",(G17-H17)/(J17-H17))</f>
      </c>
      <c r="M17" s="11">
        <f>IF(L17="","",IF(OR(L17&lt;0,L17&gt;1),"-",IF(L17&lt;0.25,"1. çeyrek",IF(L17&lt;0.5,"2. çeyrek",IF(L17&lt;0.75,"3. çeyrek","4. çeyrek")))))</f>
      </c>
      <c r="N17" s="11">
        <f>IF(K17="","",IF(K17&lt;'Parametreler'!$C$11,"Gelişim bölgesi",IF(K17&gt;'Parametreler'!$C$12,"Üst bölge","Hedef bölge")))</f>
      </c>
      <c r="O17" s="11">
        <f>IF(OR(C17="",F17="",G17=""),"",IF(H17="","Kademe yok",IF(G17&lt;H17,"Bant altı",IF(G17&gt;J17,"Bant üstü","Bant içi"))))</f>
      </c>
      <c r="P17" s="9">
        <f>IF(OR(O17="",O17="Kademe yok"),"",IF(O17="Bant altı",H17-G17,IF(O17="Bant üstü",G17-J17,0)))</f>
      </c>
      <c r="Q17" s="19"/>
    </row>
    <row r="18" spans="1:17" x14ac:dyDescent="0.25">
      <c r="A18" s="17">
        <v>13</v>
      </c>
      <c r="B18" s="14"/>
      <c r="C18" s="14"/>
      <c r="D18" s="14"/>
      <c r="E18" s="14"/>
      <c r="F18" s="21"/>
      <c r="G18" s="15"/>
      <c r="H18" s="9">
        <f>IF(OR(C18="",F18="",G18=""),"",IFERROR(INDEX('Ücret Bantları'!$F$6:$F$17,MATCH(F18,'Ücret Bantları'!$A$6:$A$17,0)),""))</f>
      </c>
      <c r="I18" s="9">
        <f>IF(OR(C18="",F18="",G18=""),"",IFERROR(INDEX('Ücret Bantları'!$D$6:$D$17,MATCH(F18,'Ücret Bantları'!$A$6:$A$17,0)),""))</f>
      </c>
      <c r="J18" s="9">
        <f>IF(OR(C18="",F18="",G18=""),"",IFERROR(INDEX('Ücret Bantları'!$G$6:$G$17,MATCH(F18,'Ücret Bantları'!$A$6:$A$17,0)),""))</f>
      </c>
      <c r="K18" s="13">
        <f>IF(OR(I18=""),"",G18/I18)</f>
      </c>
      <c r="L18" s="13">
        <f>IF(H18="","",(G18-H18)/(J18-H18))</f>
      </c>
      <c r="M18" s="11">
        <f>IF(L18="","",IF(OR(L18&lt;0,L18&gt;1),"-",IF(L18&lt;0.25,"1. çeyrek",IF(L18&lt;0.5,"2. çeyrek",IF(L18&lt;0.75,"3. çeyrek","4. çeyrek")))))</f>
      </c>
      <c r="N18" s="11">
        <f>IF(K18="","",IF(K18&lt;'Parametreler'!$C$11,"Gelişim bölgesi",IF(K18&gt;'Parametreler'!$C$12,"Üst bölge","Hedef bölge")))</f>
      </c>
      <c r="O18" s="11">
        <f>IF(OR(C18="",F18="",G18=""),"",IF(H18="","Kademe yok",IF(G18&lt;H18,"Bant altı",IF(G18&gt;J18,"Bant üstü","Bant içi"))))</f>
      </c>
      <c r="P18" s="9">
        <f>IF(OR(O18="",O18="Kademe yok"),"",IF(O18="Bant altı",H18-G18,IF(O18="Bant üstü",G18-J18,0)))</f>
      </c>
      <c r="Q18" s="19"/>
    </row>
    <row r="19" spans="1:17" x14ac:dyDescent="0.25">
      <c r="A19" s="17">
        <v>14</v>
      </c>
      <c r="B19" s="14"/>
      <c r="C19" s="14"/>
      <c r="D19" s="14"/>
      <c r="E19" s="14"/>
      <c r="F19" s="21"/>
      <c r="G19" s="15"/>
      <c r="H19" s="9">
        <f>IF(OR(C19="",F19="",G19=""),"",IFERROR(INDEX('Ücret Bantları'!$F$6:$F$17,MATCH(F19,'Ücret Bantları'!$A$6:$A$17,0)),""))</f>
      </c>
      <c r="I19" s="9">
        <f>IF(OR(C19="",F19="",G19=""),"",IFERROR(INDEX('Ücret Bantları'!$D$6:$D$17,MATCH(F19,'Ücret Bantları'!$A$6:$A$17,0)),""))</f>
      </c>
      <c r="J19" s="9">
        <f>IF(OR(C19="",F19="",G19=""),"",IFERROR(INDEX('Ücret Bantları'!$G$6:$G$17,MATCH(F19,'Ücret Bantları'!$A$6:$A$17,0)),""))</f>
      </c>
      <c r="K19" s="13">
        <f>IF(OR(I19=""),"",G19/I19)</f>
      </c>
      <c r="L19" s="13">
        <f>IF(H19="","",(G19-H19)/(J19-H19))</f>
      </c>
      <c r="M19" s="11">
        <f>IF(L19="","",IF(OR(L19&lt;0,L19&gt;1),"-",IF(L19&lt;0.25,"1. çeyrek",IF(L19&lt;0.5,"2. çeyrek",IF(L19&lt;0.75,"3. çeyrek","4. çeyrek")))))</f>
      </c>
      <c r="N19" s="11">
        <f>IF(K19="","",IF(K19&lt;'Parametreler'!$C$11,"Gelişim bölgesi",IF(K19&gt;'Parametreler'!$C$12,"Üst bölge","Hedef bölge")))</f>
      </c>
      <c r="O19" s="11">
        <f>IF(OR(C19="",F19="",G19=""),"",IF(H19="","Kademe yok",IF(G19&lt;H19,"Bant altı",IF(G19&gt;J19,"Bant üstü","Bant içi"))))</f>
      </c>
      <c r="P19" s="9">
        <f>IF(OR(O19="",O19="Kademe yok"),"",IF(O19="Bant altı",H19-G19,IF(O19="Bant üstü",G19-J19,0)))</f>
      </c>
      <c r="Q19" s="19"/>
    </row>
    <row r="20" spans="1:17" x14ac:dyDescent="0.25">
      <c r="A20" s="17">
        <v>15</v>
      </c>
      <c r="B20" s="14"/>
      <c r="C20" s="14"/>
      <c r="D20" s="14"/>
      <c r="E20" s="14"/>
      <c r="F20" s="21"/>
      <c r="G20" s="15"/>
      <c r="H20" s="9">
        <f>IF(OR(C20="",F20="",G20=""),"",IFERROR(INDEX('Ücret Bantları'!$F$6:$F$17,MATCH(F20,'Ücret Bantları'!$A$6:$A$17,0)),""))</f>
      </c>
      <c r="I20" s="9">
        <f>IF(OR(C20="",F20="",G20=""),"",IFERROR(INDEX('Ücret Bantları'!$D$6:$D$17,MATCH(F20,'Ücret Bantları'!$A$6:$A$17,0)),""))</f>
      </c>
      <c r="J20" s="9">
        <f>IF(OR(C20="",F20="",G20=""),"",IFERROR(INDEX('Ücret Bantları'!$G$6:$G$17,MATCH(F20,'Ücret Bantları'!$A$6:$A$17,0)),""))</f>
      </c>
      <c r="K20" s="13">
        <f>IF(OR(I20=""),"",G20/I20)</f>
      </c>
      <c r="L20" s="13">
        <f>IF(H20="","",(G20-H20)/(J20-H20))</f>
      </c>
      <c r="M20" s="11">
        <f>IF(L20="","",IF(OR(L20&lt;0,L20&gt;1),"-",IF(L20&lt;0.25,"1. çeyrek",IF(L20&lt;0.5,"2. çeyrek",IF(L20&lt;0.75,"3. çeyrek","4. çeyrek")))))</f>
      </c>
      <c r="N20" s="11">
        <f>IF(K20="","",IF(K20&lt;'Parametreler'!$C$11,"Gelişim bölgesi",IF(K20&gt;'Parametreler'!$C$12,"Üst bölge","Hedef bölge")))</f>
      </c>
      <c r="O20" s="11">
        <f>IF(OR(C20="",F20="",G20=""),"",IF(H20="","Kademe yok",IF(G20&lt;H20,"Bant altı",IF(G20&gt;J20,"Bant üstü","Bant içi"))))</f>
      </c>
      <c r="P20" s="9">
        <f>IF(OR(O20="",O20="Kademe yok"),"",IF(O20="Bant altı",H20-G20,IF(O20="Bant üstü",G20-J20,0)))</f>
      </c>
      <c r="Q20" s="19"/>
    </row>
    <row r="21" spans="1:17" x14ac:dyDescent="0.25">
      <c r="A21" s="17">
        <v>16</v>
      </c>
      <c r="B21" s="14"/>
      <c r="C21" s="14"/>
      <c r="D21" s="14"/>
      <c r="E21" s="14"/>
      <c r="F21" s="21"/>
      <c r="G21" s="15"/>
      <c r="H21" s="9">
        <f>IF(OR(C21="",F21="",G21=""),"",IFERROR(INDEX('Ücret Bantları'!$F$6:$F$17,MATCH(F21,'Ücret Bantları'!$A$6:$A$17,0)),""))</f>
      </c>
      <c r="I21" s="9">
        <f>IF(OR(C21="",F21="",G21=""),"",IFERROR(INDEX('Ücret Bantları'!$D$6:$D$17,MATCH(F21,'Ücret Bantları'!$A$6:$A$17,0)),""))</f>
      </c>
      <c r="J21" s="9">
        <f>IF(OR(C21="",F21="",G21=""),"",IFERROR(INDEX('Ücret Bantları'!$G$6:$G$17,MATCH(F21,'Ücret Bantları'!$A$6:$A$17,0)),""))</f>
      </c>
      <c r="K21" s="13">
        <f>IF(OR(I21=""),"",G21/I21)</f>
      </c>
      <c r="L21" s="13">
        <f>IF(H21="","",(G21-H21)/(J21-H21))</f>
      </c>
      <c r="M21" s="11">
        <f>IF(L21="","",IF(OR(L21&lt;0,L21&gt;1),"-",IF(L21&lt;0.25,"1. çeyrek",IF(L21&lt;0.5,"2. çeyrek",IF(L21&lt;0.75,"3. çeyrek","4. çeyrek")))))</f>
      </c>
      <c r="N21" s="11">
        <f>IF(K21="","",IF(K21&lt;'Parametreler'!$C$11,"Gelişim bölgesi",IF(K21&gt;'Parametreler'!$C$12,"Üst bölge","Hedef bölge")))</f>
      </c>
      <c r="O21" s="11">
        <f>IF(OR(C21="",F21="",G21=""),"",IF(H21="","Kademe yok",IF(G21&lt;H21,"Bant altı",IF(G21&gt;J21,"Bant üstü","Bant içi"))))</f>
      </c>
      <c r="P21" s="9">
        <f>IF(OR(O21="",O21="Kademe yok"),"",IF(O21="Bant altı",H21-G21,IF(O21="Bant üstü",G21-J21,0)))</f>
      </c>
      <c r="Q21" s="19"/>
    </row>
    <row r="22" spans="1:17" x14ac:dyDescent="0.25">
      <c r="A22" s="17">
        <v>17</v>
      </c>
      <c r="B22" s="14"/>
      <c r="C22" s="14"/>
      <c r="D22" s="14"/>
      <c r="E22" s="14"/>
      <c r="F22" s="21"/>
      <c r="G22" s="15"/>
      <c r="H22" s="9">
        <f>IF(OR(C22="",F22="",G22=""),"",IFERROR(INDEX('Ücret Bantları'!$F$6:$F$17,MATCH(F22,'Ücret Bantları'!$A$6:$A$17,0)),""))</f>
      </c>
      <c r="I22" s="9">
        <f>IF(OR(C22="",F22="",G22=""),"",IFERROR(INDEX('Ücret Bantları'!$D$6:$D$17,MATCH(F22,'Ücret Bantları'!$A$6:$A$17,0)),""))</f>
      </c>
      <c r="J22" s="9">
        <f>IF(OR(C22="",F22="",G22=""),"",IFERROR(INDEX('Ücret Bantları'!$G$6:$G$17,MATCH(F22,'Ücret Bantları'!$A$6:$A$17,0)),""))</f>
      </c>
      <c r="K22" s="13">
        <f>IF(OR(I22=""),"",G22/I22)</f>
      </c>
      <c r="L22" s="13">
        <f>IF(H22="","",(G22-H22)/(J22-H22))</f>
      </c>
      <c r="M22" s="11">
        <f>IF(L22="","",IF(OR(L22&lt;0,L22&gt;1),"-",IF(L22&lt;0.25,"1. çeyrek",IF(L22&lt;0.5,"2. çeyrek",IF(L22&lt;0.75,"3. çeyrek","4. çeyrek")))))</f>
      </c>
      <c r="N22" s="11">
        <f>IF(K22="","",IF(K22&lt;'Parametreler'!$C$11,"Gelişim bölgesi",IF(K22&gt;'Parametreler'!$C$12,"Üst bölge","Hedef bölge")))</f>
      </c>
      <c r="O22" s="11">
        <f>IF(OR(C22="",F22="",G22=""),"",IF(H22="","Kademe yok",IF(G22&lt;H22,"Bant altı",IF(G22&gt;J22,"Bant üstü","Bant içi"))))</f>
      </c>
      <c r="P22" s="9">
        <f>IF(OR(O22="",O22="Kademe yok"),"",IF(O22="Bant altı",H22-G22,IF(O22="Bant üstü",G22-J22,0)))</f>
      </c>
      <c r="Q22" s="19"/>
    </row>
    <row r="23" spans="1:17" x14ac:dyDescent="0.25">
      <c r="A23" s="17">
        <v>18</v>
      </c>
      <c r="B23" s="14"/>
      <c r="C23" s="14"/>
      <c r="D23" s="14"/>
      <c r="E23" s="14"/>
      <c r="F23" s="21"/>
      <c r="G23" s="15"/>
      <c r="H23" s="9">
        <f>IF(OR(C23="",F23="",G23=""),"",IFERROR(INDEX('Ücret Bantları'!$F$6:$F$17,MATCH(F23,'Ücret Bantları'!$A$6:$A$17,0)),""))</f>
      </c>
      <c r="I23" s="9">
        <f>IF(OR(C23="",F23="",G23=""),"",IFERROR(INDEX('Ücret Bantları'!$D$6:$D$17,MATCH(F23,'Ücret Bantları'!$A$6:$A$17,0)),""))</f>
      </c>
      <c r="J23" s="9">
        <f>IF(OR(C23="",F23="",G23=""),"",IFERROR(INDEX('Ücret Bantları'!$G$6:$G$17,MATCH(F23,'Ücret Bantları'!$A$6:$A$17,0)),""))</f>
      </c>
      <c r="K23" s="13">
        <f>IF(OR(I23=""),"",G23/I23)</f>
      </c>
      <c r="L23" s="13">
        <f>IF(H23="","",(G23-H23)/(J23-H23))</f>
      </c>
      <c r="M23" s="11">
        <f>IF(L23="","",IF(OR(L23&lt;0,L23&gt;1),"-",IF(L23&lt;0.25,"1. çeyrek",IF(L23&lt;0.5,"2. çeyrek",IF(L23&lt;0.75,"3. çeyrek","4. çeyrek")))))</f>
      </c>
      <c r="N23" s="11">
        <f>IF(K23="","",IF(K23&lt;'Parametreler'!$C$11,"Gelişim bölgesi",IF(K23&gt;'Parametreler'!$C$12,"Üst bölge","Hedef bölge")))</f>
      </c>
      <c r="O23" s="11">
        <f>IF(OR(C23="",F23="",G23=""),"",IF(H23="","Kademe yok",IF(G23&lt;H23,"Bant altı",IF(G23&gt;J23,"Bant üstü","Bant içi"))))</f>
      </c>
      <c r="P23" s="9">
        <f>IF(OR(O23="",O23="Kademe yok"),"",IF(O23="Bant altı",H23-G23,IF(O23="Bant üstü",G23-J23,0)))</f>
      </c>
      <c r="Q23" s="19"/>
    </row>
    <row r="24" spans="1:17" x14ac:dyDescent="0.25">
      <c r="A24" s="17">
        <v>19</v>
      </c>
      <c r="B24" s="14"/>
      <c r="C24" s="14"/>
      <c r="D24" s="14"/>
      <c r="E24" s="14"/>
      <c r="F24" s="21"/>
      <c r="G24" s="15"/>
      <c r="H24" s="9">
        <f>IF(OR(C24="",F24="",G24=""),"",IFERROR(INDEX('Ücret Bantları'!$F$6:$F$17,MATCH(F24,'Ücret Bantları'!$A$6:$A$17,0)),""))</f>
      </c>
      <c r="I24" s="9">
        <f>IF(OR(C24="",F24="",G24=""),"",IFERROR(INDEX('Ücret Bantları'!$D$6:$D$17,MATCH(F24,'Ücret Bantları'!$A$6:$A$17,0)),""))</f>
      </c>
      <c r="J24" s="9">
        <f>IF(OR(C24="",F24="",G24=""),"",IFERROR(INDEX('Ücret Bantları'!$G$6:$G$17,MATCH(F24,'Ücret Bantları'!$A$6:$A$17,0)),""))</f>
      </c>
      <c r="K24" s="13">
        <f>IF(OR(I24=""),"",G24/I24)</f>
      </c>
      <c r="L24" s="13">
        <f>IF(H24="","",(G24-H24)/(J24-H24))</f>
      </c>
      <c r="M24" s="11">
        <f>IF(L24="","",IF(OR(L24&lt;0,L24&gt;1),"-",IF(L24&lt;0.25,"1. çeyrek",IF(L24&lt;0.5,"2. çeyrek",IF(L24&lt;0.75,"3. çeyrek","4. çeyrek")))))</f>
      </c>
      <c r="N24" s="11">
        <f>IF(K24="","",IF(K24&lt;'Parametreler'!$C$11,"Gelişim bölgesi",IF(K24&gt;'Parametreler'!$C$12,"Üst bölge","Hedef bölge")))</f>
      </c>
      <c r="O24" s="11">
        <f>IF(OR(C24="",F24="",G24=""),"",IF(H24="","Kademe yok",IF(G24&lt;H24,"Bant altı",IF(G24&gt;J24,"Bant üstü","Bant içi"))))</f>
      </c>
      <c r="P24" s="9">
        <f>IF(OR(O24="",O24="Kademe yok"),"",IF(O24="Bant altı",H24-G24,IF(O24="Bant üstü",G24-J24,0)))</f>
      </c>
      <c r="Q24" s="19"/>
    </row>
    <row r="25" spans="1:17" x14ac:dyDescent="0.25">
      <c r="A25" s="17">
        <v>20</v>
      </c>
      <c r="B25" s="14"/>
      <c r="C25" s="14"/>
      <c r="D25" s="14"/>
      <c r="E25" s="14"/>
      <c r="F25" s="21"/>
      <c r="G25" s="15"/>
      <c r="H25" s="9">
        <f>IF(OR(C25="",F25="",G25=""),"",IFERROR(INDEX('Ücret Bantları'!$F$6:$F$17,MATCH(F25,'Ücret Bantları'!$A$6:$A$17,0)),""))</f>
      </c>
      <c r="I25" s="9">
        <f>IF(OR(C25="",F25="",G25=""),"",IFERROR(INDEX('Ücret Bantları'!$D$6:$D$17,MATCH(F25,'Ücret Bantları'!$A$6:$A$17,0)),""))</f>
      </c>
      <c r="J25" s="9">
        <f>IF(OR(C25="",F25="",G25=""),"",IFERROR(INDEX('Ücret Bantları'!$G$6:$G$17,MATCH(F25,'Ücret Bantları'!$A$6:$A$17,0)),""))</f>
      </c>
      <c r="K25" s="13">
        <f>IF(OR(I25=""),"",G25/I25)</f>
      </c>
      <c r="L25" s="13">
        <f>IF(H25="","",(G25-H25)/(J25-H25))</f>
      </c>
      <c r="M25" s="11">
        <f>IF(L25="","",IF(OR(L25&lt;0,L25&gt;1),"-",IF(L25&lt;0.25,"1. çeyrek",IF(L25&lt;0.5,"2. çeyrek",IF(L25&lt;0.75,"3. çeyrek","4. çeyrek")))))</f>
      </c>
      <c r="N25" s="11">
        <f>IF(K25="","",IF(K25&lt;'Parametreler'!$C$11,"Gelişim bölgesi",IF(K25&gt;'Parametreler'!$C$12,"Üst bölge","Hedef bölge")))</f>
      </c>
      <c r="O25" s="11">
        <f>IF(OR(C25="",F25="",G25=""),"",IF(H25="","Kademe yok",IF(G25&lt;H25,"Bant altı",IF(G25&gt;J25,"Bant üstü","Bant içi"))))</f>
      </c>
      <c r="P25" s="9">
        <f>IF(OR(O25="",O25="Kademe yok"),"",IF(O25="Bant altı",H25-G25,IF(O25="Bant üstü",G25-J25,0)))</f>
      </c>
      <c r="Q25" s="19"/>
    </row>
    <row r="26" spans="1:17" x14ac:dyDescent="0.25">
      <c r="A26" s="17">
        <v>21</v>
      </c>
      <c r="B26" s="14"/>
      <c r="C26" s="14"/>
      <c r="D26" s="14"/>
      <c r="E26" s="14"/>
      <c r="F26" s="21"/>
      <c r="G26" s="15"/>
      <c r="H26" s="9">
        <f>IF(OR(C26="",F26="",G26=""),"",IFERROR(INDEX('Ücret Bantları'!$F$6:$F$17,MATCH(F26,'Ücret Bantları'!$A$6:$A$17,0)),""))</f>
      </c>
      <c r="I26" s="9">
        <f>IF(OR(C26="",F26="",G26=""),"",IFERROR(INDEX('Ücret Bantları'!$D$6:$D$17,MATCH(F26,'Ücret Bantları'!$A$6:$A$17,0)),""))</f>
      </c>
      <c r="J26" s="9">
        <f>IF(OR(C26="",F26="",G26=""),"",IFERROR(INDEX('Ücret Bantları'!$G$6:$G$17,MATCH(F26,'Ücret Bantları'!$A$6:$A$17,0)),""))</f>
      </c>
      <c r="K26" s="13">
        <f>IF(OR(I26=""),"",G26/I26)</f>
      </c>
      <c r="L26" s="13">
        <f>IF(H26="","",(G26-H26)/(J26-H26))</f>
      </c>
      <c r="M26" s="11">
        <f>IF(L26="","",IF(OR(L26&lt;0,L26&gt;1),"-",IF(L26&lt;0.25,"1. çeyrek",IF(L26&lt;0.5,"2. çeyrek",IF(L26&lt;0.75,"3. çeyrek","4. çeyrek")))))</f>
      </c>
      <c r="N26" s="11">
        <f>IF(K26="","",IF(K26&lt;'Parametreler'!$C$11,"Gelişim bölgesi",IF(K26&gt;'Parametreler'!$C$12,"Üst bölge","Hedef bölge")))</f>
      </c>
      <c r="O26" s="11">
        <f>IF(OR(C26="",F26="",G26=""),"",IF(H26="","Kademe yok",IF(G26&lt;H26,"Bant altı",IF(G26&gt;J26,"Bant üstü","Bant içi"))))</f>
      </c>
      <c r="P26" s="9">
        <f>IF(OR(O26="",O26="Kademe yok"),"",IF(O26="Bant altı",H26-G26,IF(O26="Bant üstü",G26-J26,0)))</f>
      </c>
      <c r="Q26" s="19"/>
    </row>
    <row r="27" spans="1:17" x14ac:dyDescent="0.25">
      <c r="A27" s="17">
        <v>22</v>
      </c>
      <c r="B27" s="14"/>
      <c r="C27" s="14"/>
      <c r="D27" s="14"/>
      <c r="E27" s="14"/>
      <c r="F27" s="21"/>
      <c r="G27" s="15"/>
      <c r="H27" s="9">
        <f>IF(OR(C27="",F27="",G27=""),"",IFERROR(INDEX('Ücret Bantları'!$F$6:$F$17,MATCH(F27,'Ücret Bantları'!$A$6:$A$17,0)),""))</f>
      </c>
      <c r="I27" s="9">
        <f>IF(OR(C27="",F27="",G27=""),"",IFERROR(INDEX('Ücret Bantları'!$D$6:$D$17,MATCH(F27,'Ücret Bantları'!$A$6:$A$17,0)),""))</f>
      </c>
      <c r="J27" s="9">
        <f>IF(OR(C27="",F27="",G27=""),"",IFERROR(INDEX('Ücret Bantları'!$G$6:$G$17,MATCH(F27,'Ücret Bantları'!$A$6:$A$17,0)),""))</f>
      </c>
      <c r="K27" s="13">
        <f>IF(OR(I27=""),"",G27/I27)</f>
      </c>
      <c r="L27" s="13">
        <f>IF(H27="","",(G27-H27)/(J27-H27))</f>
      </c>
      <c r="M27" s="11">
        <f>IF(L27="","",IF(OR(L27&lt;0,L27&gt;1),"-",IF(L27&lt;0.25,"1. çeyrek",IF(L27&lt;0.5,"2. çeyrek",IF(L27&lt;0.75,"3. çeyrek","4. çeyrek")))))</f>
      </c>
      <c r="N27" s="11">
        <f>IF(K27="","",IF(K27&lt;'Parametreler'!$C$11,"Gelişim bölgesi",IF(K27&gt;'Parametreler'!$C$12,"Üst bölge","Hedef bölge")))</f>
      </c>
      <c r="O27" s="11">
        <f>IF(OR(C27="",F27="",G27=""),"",IF(H27="","Kademe yok",IF(G27&lt;H27,"Bant altı",IF(G27&gt;J27,"Bant üstü","Bant içi"))))</f>
      </c>
      <c r="P27" s="9">
        <f>IF(OR(O27="",O27="Kademe yok"),"",IF(O27="Bant altı",H27-G27,IF(O27="Bant üstü",G27-J27,0)))</f>
      </c>
      <c r="Q27" s="19"/>
    </row>
    <row r="28" spans="1:17" x14ac:dyDescent="0.25">
      <c r="A28" s="17">
        <v>23</v>
      </c>
      <c r="B28" s="14"/>
      <c r="C28" s="14"/>
      <c r="D28" s="14"/>
      <c r="E28" s="14"/>
      <c r="F28" s="21"/>
      <c r="G28" s="15"/>
      <c r="H28" s="9">
        <f>IF(OR(C28="",F28="",G28=""),"",IFERROR(INDEX('Ücret Bantları'!$F$6:$F$17,MATCH(F28,'Ücret Bantları'!$A$6:$A$17,0)),""))</f>
      </c>
      <c r="I28" s="9">
        <f>IF(OR(C28="",F28="",G28=""),"",IFERROR(INDEX('Ücret Bantları'!$D$6:$D$17,MATCH(F28,'Ücret Bantları'!$A$6:$A$17,0)),""))</f>
      </c>
      <c r="J28" s="9">
        <f>IF(OR(C28="",F28="",G28=""),"",IFERROR(INDEX('Ücret Bantları'!$G$6:$G$17,MATCH(F28,'Ücret Bantları'!$A$6:$A$17,0)),""))</f>
      </c>
      <c r="K28" s="13">
        <f>IF(OR(I28=""),"",G28/I28)</f>
      </c>
      <c r="L28" s="13">
        <f>IF(H28="","",(G28-H28)/(J28-H28))</f>
      </c>
      <c r="M28" s="11">
        <f>IF(L28="","",IF(OR(L28&lt;0,L28&gt;1),"-",IF(L28&lt;0.25,"1. çeyrek",IF(L28&lt;0.5,"2. çeyrek",IF(L28&lt;0.75,"3. çeyrek","4. çeyrek")))))</f>
      </c>
      <c r="N28" s="11">
        <f>IF(K28="","",IF(K28&lt;'Parametreler'!$C$11,"Gelişim bölgesi",IF(K28&gt;'Parametreler'!$C$12,"Üst bölge","Hedef bölge")))</f>
      </c>
      <c r="O28" s="11">
        <f>IF(OR(C28="",F28="",G28=""),"",IF(H28="","Kademe yok",IF(G28&lt;H28,"Bant altı",IF(G28&gt;J28,"Bant üstü","Bant içi"))))</f>
      </c>
      <c r="P28" s="9">
        <f>IF(OR(O28="",O28="Kademe yok"),"",IF(O28="Bant altı",H28-G28,IF(O28="Bant üstü",G28-J28,0)))</f>
      </c>
      <c r="Q28" s="19"/>
    </row>
    <row r="29" spans="1:17" x14ac:dyDescent="0.25">
      <c r="A29" s="17">
        <v>24</v>
      </c>
      <c r="B29" s="14"/>
      <c r="C29" s="14"/>
      <c r="D29" s="14"/>
      <c r="E29" s="14"/>
      <c r="F29" s="21"/>
      <c r="G29" s="15"/>
      <c r="H29" s="9">
        <f>IF(OR(C29="",F29="",G29=""),"",IFERROR(INDEX('Ücret Bantları'!$F$6:$F$17,MATCH(F29,'Ücret Bantları'!$A$6:$A$17,0)),""))</f>
      </c>
      <c r="I29" s="9">
        <f>IF(OR(C29="",F29="",G29=""),"",IFERROR(INDEX('Ücret Bantları'!$D$6:$D$17,MATCH(F29,'Ücret Bantları'!$A$6:$A$17,0)),""))</f>
      </c>
      <c r="J29" s="9">
        <f>IF(OR(C29="",F29="",G29=""),"",IFERROR(INDEX('Ücret Bantları'!$G$6:$G$17,MATCH(F29,'Ücret Bantları'!$A$6:$A$17,0)),""))</f>
      </c>
      <c r="K29" s="13">
        <f>IF(OR(I29=""),"",G29/I29)</f>
      </c>
      <c r="L29" s="13">
        <f>IF(H29="","",(G29-H29)/(J29-H29))</f>
      </c>
      <c r="M29" s="11">
        <f>IF(L29="","",IF(OR(L29&lt;0,L29&gt;1),"-",IF(L29&lt;0.25,"1. çeyrek",IF(L29&lt;0.5,"2. çeyrek",IF(L29&lt;0.75,"3. çeyrek","4. çeyrek")))))</f>
      </c>
      <c r="N29" s="11">
        <f>IF(K29="","",IF(K29&lt;'Parametreler'!$C$11,"Gelişim bölgesi",IF(K29&gt;'Parametreler'!$C$12,"Üst bölge","Hedef bölge")))</f>
      </c>
      <c r="O29" s="11">
        <f>IF(OR(C29="",F29="",G29=""),"",IF(H29="","Kademe yok",IF(G29&lt;H29,"Bant altı",IF(G29&gt;J29,"Bant üstü","Bant içi"))))</f>
      </c>
      <c r="P29" s="9">
        <f>IF(OR(O29="",O29="Kademe yok"),"",IF(O29="Bant altı",H29-G29,IF(O29="Bant üstü",G29-J29,0)))</f>
      </c>
      <c r="Q29" s="19"/>
    </row>
    <row r="30" spans="1:17" x14ac:dyDescent="0.25">
      <c r="A30" s="17">
        <v>25</v>
      </c>
      <c r="B30" s="14"/>
      <c r="C30" s="14"/>
      <c r="D30" s="14"/>
      <c r="E30" s="14"/>
      <c r="F30" s="21"/>
      <c r="G30" s="15"/>
      <c r="H30" s="9">
        <f>IF(OR(C30="",F30="",G30=""),"",IFERROR(INDEX('Ücret Bantları'!$F$6:$F$17,MATCH(F30,'Ücret Bantları'!$A$6:$A$17,0)),""))</f>
      </c>
      <c r="I30" s="9">
        <f>IF(OR(C30="",F30="",G30=""),"",IFERROR(INDEX('Ücret Bantları'!$D$6:$D$17,MATCH(F30,'Ücret Bantları'!$A$6:$A$17,0)),""))</f>
      </c>
      <c r="J30" s="9">
        <f>IF(OR(C30="",F30="",G30=""),"",IFERROR(INDEX('Ücret Bantları'!$G$6:$G$17,MATCH(F30,'Ücret Bantları'!$A$6:$A$17,0)),""))</f>
      </c>
      <c r="K30" s="13">
        <f>IF(OR(I30=""),"",G30/I30)</f>
      </c>
      <c r="L30" s="13">
        <f>IF(H30="","",(G30-H30)/(J30-H30))</f>
      </c>
      <c r="M30" s="11">
        <f>IF(L30="","",IF(OR(L30&lt;0,L30&gt;1),"-",IF(L30&lt;0.25,"1. çeyrek",IF(L30&lt;0.5,"2. çeyrek",IF(L30&lt;0.75,"3. çeyrek","4. çeyrek")))))</f>
      </c>
      <c r="N30" s="11">
        <f>IF(K30="","",IF(K30&lt;'Parametreler'!$C$11,"Gelişim bölgesi",IF(K30&gt;'Parametreler'!$C$12,"Üst bölge","Hedef bölge")))</f>
      </c>
      <c r="O30" s="11">
        <f>IF(OR(C30="",F30="",G30=""),"",IF(H30="","Kademe yok",IF(G30&lt;H30,"Bant altı",IF(G30&gt;J30,"Bant üstü","Bant içi"))))</f>
      </c>
      <c r="P30" s="9">
        <f>IF(OR(O30="",O30="Kademe yok"),"",IF(O30="Bant altı",H30-G30,IF(O30="Bant üstü",G30-J30,0)))</f>
      </c>
      <c r="Q30" s="19"/>
    </row>
    <row r="31" spans="1:17" x14ac:dyDescent="0.25">
      <c r="A31" s="17">
        <v>26</v>
      </c>
      <c r="B31" s="14"/>
      <c r="C31" s="14"/>
      <c r="D31" s="14"/>
      <c r="E31" s="14"/>
      <c r="F31" s="21"/>
      <c r="G31" s="15"/>
      <c r="H31" s="9">
        <f>IF(OR(C31="",F31="",G31=""),"",IFERROR(INDEX('Ücret Bantları'!$F$6:$F$17,MATCH(F31,'Ücret Bantları'!$A$6:$A$17,0)),""))</f>
      </c>
      <c r="I31" s="9">
        <f>IF(OR(C31="",F31="",G31=""),"",IFERROR(INDEX('Ücret Bantları'!$D$6:$D$17,MATCH(F31,'Ücret Bantları'!$A$6:$A$17,0)),""))</f>
      </c>
      <c r="J31" s="9">
        <f>IF(OR(C31="",F31="",G31=""),"",IFERROR(INDEX('Ücret Bantları'!$G$6:$G$17,MATCH(F31,'Ücret Bantları'!$A$6:$A$17,0)),""))</f>
      </c>
      <c r="K31" s="13">
        <f>IF(OR(I31=""),"",G31/I31)</f>
      </c>
      <c r="L31" s="13">
        <f>IF(H31="","",(G31-H31)/(J31-H31))</f>
      </c>
      <c r="M31" s="11">
        <f>IF(L31="","",IF(OR(L31&lt;0,L31&gt;1),"-",IF(L31&lt;0.25,"1. çeyrek",IF(L31&lt;0.5,"2. çeyrek",IF(L31&lt;0.75,"3. çeyrek","4. çeyrek")))))</f>
      </c>
      <c r="N31" s="11">
        <f>IF(K31="","",IF(K31&lt;'Parametreler'!$C$11,"Gelişim bölgesi",IF(K31&gt;'Parametreler'!$C$12,"Üst bölge","Hedef bölge")))</f>
      </c>
      <c r="O31" s="11">
        <f>IF(OR(C31="",F31="",G31=""),"",IF(H31="","Kademe yok",IF(G31&lt;H31,"Bant altı",IF(G31&gt;J31,"Bant üstü","Bant içi"))))</f>
      </c>
      <c r="P31" s="9">
        <f>IF(OR(O31="",O31="Kademe yok"),"",IF(O31="Bant altı",H31-G31,IF(O31="Bant üstü",G31-J31,0)))</f>
      </c>
      <c r="Q31" s="19"/>
    </row>
    <row r="32" spans="1:17" x14ac:dyDescent="0.25">
      <c r="A32" s="17">
        <v>27</v>
      </c>
      <c r="B32" s="14"/>
      <c r="C32" s="14"/>
      <c r="D32" s="14"/>
      <c r="E32" s="14"/>
      <c r="F32" s="21"/>
      <c r="G32" s="15"/>
      <c r="H32" s="9">
        <f>IF(OR(C32="",F32="",G32=""),"",IFERROR(INDEX('Ücret Bantları'!$F$6:$F$17,MATCH(F32,'Ücret Bantları'!$A$6:$A$17,0)),""))</f>
      </c>
      <c r="I32" s="9">
        <f>IF(OR(C32="",F32="",G32=""),"",IFERROR(INDEX('Ücret Bantları'!$D$6:$D$17,MATCH(F32,'Ücret Bantları'!$A$6:$A$17,0)),""))</f>
      </c>
      <c r="J32" s="9">
        <f>IF(OR(C32="",F32="",G32=""),"",IFERROR(INDEX('Ücret Bantları'!$G$6:$G$17,MATCH(F32,'Ücret Bantları'!$A$6:$A$17,0)),""))</f>
      </c>
      <c r="K32" s="13">
        <f>IF(OR(I32=""),"",G32/I32)</f>
      </c>
      <c r="L32" s="13">
        <f>IF(H32="","",(G32-H32)/(J32-H32))</f>
      </c>
      <c r="M32" s="11">
        <f>IF(L32="","",IF(OR(L32&lt;0,L32&gt;1),"-",IF(L32&lt;0.25,"1. çeyrek",IF(L32&lt;0.5,"2. çeyrek",IF(L32&lt;0.75,"3. çeyrek","4. çeyrek")))))</f>
      </c>
      <c r="N32" s="11">
        <f>IF(K32="","",IF(K32&lt;'Parametreler'!$C$11,"Gelişim bölgesi",IF(K32&gt;'Parametreler'!$C$12,"Üst bölge","Hedef bölge")))</f>
      </c>
      <c r="O32" s="11">
        <f>IF(OR(C32="",F32="",G32=""),"",IF(H32="","Kademe yok",IF(G32&lt;H32,"Bant altı",IF(G32&gt;J32,"Bant üstü","Bant içi"))))</f>
      </c>
      <c r="P32" s="9">
        <f>IF(OR(O32="",O32="Kademe yok"),"",IF(O32="Bant altı",H32-G32,IF(O32="Bant üstü",G32-J32,0)))</f>
      </c>
      <c r="Q32" s="19"/>
    </row>
    <row r="33" spans="1:17" x14ac:dyDescent="0.25">
      <c r="A33" s="17">
        <v>28</v>
      </c>
      <c r="B33" s="14"/>
      <c r="C33" s="14"/>
      <c r="D33" s="14"/>
      <c r="E33" s="14"/>
      <c r="F33" s="21"/>
      <c r="G33" s="15"/>
      <c r="H33" s="9">
        <f>IF(OR(C33="",F33="",G33=""),"",IFERROR(INDEX('Ücret Bantları'!$F$6:$F$17,MATCH(F33,'Ücret Bantları'!$A$6:$A$17,0)),""))</f>
      </c>
      <c r="I33" s="9">
        <f>IF(OR(C33="",F33="",G33=""),"",IFERROR(INDEX('Ücret Bantları'!$D$6:$D$17,MATCH(F33,'Ücret Bantları'!$A$6:$A$17,0)),""))</f>
      </c>
      <c r="J33" s="9">
        <f>IF(OR(C33="",F33="",G33=""),"",IFERROR(INDEX('Ücret Bantları'!$G$6:$G$17,MATCH(F33,'Ücret Bantları'!$A$6:$A$17,0)),""))</f>
      </c>
      <c r="K33" s="13">
        <f>IF(OR(I33=""),"",G33/I33)</f>
      </c>
      <c r="L33" s="13">
        <f>IF(H33="","",(G33-H33)/(J33-H33))</f>
      </c>
      <c r="M33" s="11">
        <f>IF(L33="","",IF(OR(L33&lt;0,L33&gt;1),"-",IF(L33&lt;0.25,"1. çeyrek",IF(L33&lt;0.5,"2. çeyrek",IF(L33&lt;0.75,"3. çeyrek","4. çeyrek")))))</f>
      </c>
      <c r="N33" s="11">
        <f>IF(K33="","",IF(K33&lt;'Parametreler'!$C$11,"Gelişim bölgesi",IF(K33&gt;'Parametreler'!$C$12,"Üst bölge","Hedef bölge")))</f>
      </c>
      <c r="O33" s="11">
        <f>IF(OR(C33="",F33="",G33=""),"",IF(H33="","Kademe yok",IF(G33&lt;H33,"Bant altı",IF(G33&gt;J33,"Bant üstü","Bant içi"))))</f>
      </c>
      <c r="P33" s="9">
        <f>IF(OR(O33="",O33="Kademe yok"),"",IF(O33="Bant altı",H33-G33,IF(O33="Bant üstü",G33-J33,0)))</f>
      </c>
      <c r="Q33" s="19"/>
    </row>
    <row r="34" spans="1:17" x14ac:dyDescent="0.25">
      <c r="A34" s="17">
        <v>29</v>
      </c>
      <c r="B34" s="14"/>
      <c r="C34" s="14"/>
      <c r="D34" s="14"/>
      <c r="E34" s="14"/>
      <c r="F34" s="21"/>
      <c r="G34" s="15"/>
      <c r="H34" s="9">
        <f>IF(OR(C34="",F34="",G34=""),"",IFERROR(INDEX('Ücret Bantları'!$F$6:$F$17,MATCH(F34,'Ücret Bantları'!$A$6:$A$17,0)),""))</f>
      </c>
      <c r="I34" s="9">
        <f>IF(OR(C34="",F34="",G34=""),"",IFERROR(INDEX('Ücret Bantları'!$D$6:$D$17,MATCH(F34,'Ücret Bantları'!$A$6:$A$17,0)),""))</f>
      </c>
      <c r="J34" s="9">
        <f>IF(OR(C34="",F34="",G34=""),"",IFERROR(INDEX('Ücret Bantları'!$G$6:$G$17,MATCH(F34,'Ücret Bantları'!$A$6:$A$17,0)),""))</f>
      </c>
      <c r="K34" s="13">
        <f>IF(OR(I34=""),"",G34/I34)</f>
      </c>
      <c r="L34" s="13">
        <f>IF(H34="","",(G34-H34)/(J34-H34))</f>
      </c>
      <c r="M34" s="11">
        <f>IF(L34="","",IF(OR(L34&lt;0,L34&gt;1),"-",IF(L34&lt;0.25,"1. çeyrek",IF(L34&lt;0.5,"2. çeyrek",IF(L34&lt;0.75,"3. çeyrek","4. çeyrek")))))</f>
      </c>
      <c r="N34" s="11">
        <f>IF(K34="","",IF(K34&lt;'Parametreler'!$C$11,"Gelişim bölgesi",IF(K34&gt;'Parametreler'!$C$12,"Üst bölge","Hedef bölge")))</f>
      </c>
      <c r="O34" s="11">
        <f>IF(OR(C34="",F34="",G34=""),"",IF(H34="","Kademe yok",IF(G34&lt;H34,"Bant altı",IF(G34&gt;J34,"Bant üstü","Bant içi"))))</f>
      </c>
      <c r="P34" s="9">
        <f>IF(OR(O34="",O34="Kademe yok"),"",IF(O34="Bant altı",H34-G34,IF(O34="Bant üstü",G34-J34,0)))</f>
      </c>
      <c r="Q34" s="19"/>
    </row>
    <row r="35" spans="1:17" x14ac:dyDescent="0.25">
      <c r="A35" s="17">
        <v>30</v>
      </c>
      <c r="B35" s="14"/>
      <c r="C35" s="14"/>
      <c r="D35" s="14"/>
      <c r="E35" s="14"/>
      <c r="F35" s="21"/>
      <c r="G35" s="15"/>
      <c r="H35" s="9">
        <f>IF(OR(C35="",F35="",G35=""),"",IFERROR(INDEX('Ücret Bantları'!$F$6:$F$17,MATCH(F35,'Ücret Bantları'!$A$6:$A$17,0)),""))</f>
      </c>
      <c r="I35" s="9">
        <f>IF(OR(C35="",F35="",G35=""),"",IFERROR(INDEX('Ücret Bantları'!$D$6:$D$17,MATCH(F35,'Ücret Bantları'!$A$6:$A$17,0)),""))</f>
      </c>
      <c r="J35" s="9">
        <f>IF(OR(C35="",F35="",G35=""),"",IFERROR(INDEX('Ücret Bantları'!$G$6:$G$17,MATCH(F35,'Ücret Bantları'!$A$6:$A$17,0)),""))</f>
      </c>
      <c r="K35" s="13">
        <f>IF(OR(I35=""),"",G35/I35)</f>
      </c>
      <c r="L35" s="13">
        <f>IF(H35="","",(G35-H35)/(J35-H35))</f>
      </c>
      <c r="M35" s="11">
        <f>IF(L35="","",IF(OR(L35&lt;0,L35&gt;1),"-",IF(L35&lt;0.25,"1. çeyrek",IF(L35&lt;0.5,"2. çeyrek",IF(L35&lt;0.75,"3. çeyrek","4. çeyrek")))))</f>
      </c>
      <c r="N35" s="11">
        <f>IF(K35="","",IF(K35&lt;'Parametreler'!$C$11,"Gelişim bölgesi",IF(K35&gt;'Parametreler'!$C$12,"Üst bölge","Hedef bölge")))</f>
      </c>
      <c r="O35" s="11">
        <f>IF(OR(C35="",F35="",G35=""),"",IF(H35="","Kademe yok",IF(G35&lt;H35,"Bant altı",IF(G35&gt;J35,"Bant üstü","Bant içi"))))</f>
      </c>
      <c r="P35" s="9">
        <f>IF(OR(O35="",O35="Kademe yok"),"",IF(O35="Bant altı",H35-G35,IF(O35="Bant üstü",G35-J35,0)))</f>
      </c>
      <c r="Q35" s="19"/>
    </row>
    <row r="36" spans="1:17" x14ac:dyDescent="0.25">
      <c r="A36" s="17">
        <v>31</v>
      </c>
      <c r="B36" s="14"/>
      <c r="C36" s="14"/>
      <c r="D36" s="14"/>
      <c r="E36" s="14"/>
      <c r="F36" s="21"/>
      <c r="G36" s="15"/>
      <c r="H36" s="9">
        <f>IF(OR(C36="",F36="",G36=""),"",IFERROR(INDEX('Ücret Bantları'!$F$6:$F$17,MATCH(F36,'Ücret Bantları'!$A$6:$A$17,0)),""))</f>
      </c>
      <c r="I36" s="9">
        <f>IF(OR(C36="",F36="",G36=""),"",IFERROR(INDEX('Ücret Bantları'!$D$6:$D$17,MATCH(F36,'Ücret Bantları'!$A$6:$A$17,0)),""))</f>
      </c>
      <c r="J36" s="9">
        <f>IF(OR(C36="",F36="",G36=""),"",IFERROR(INDEX('Ücret Bantları'!$G$6:$G$17,MATCH(F36,'Ücret Bantları'!$A$6:$A$17,0)),""))</f>
      </c>
      <c r="K36" s="13">
        <f>IF(OR(I36=""),"",G36/I36)</f>
      </c>
      <c r="L36" s="13">
        <f>IF(H36="","",(G36-H36)/(J36-H36))</f>
      </c>
      <c r="M36" s="11">
        <f>IF(L36="","",IF(OR(L36&lt;0,L36&gt;1),"-",IF(L36&lt;0.25,"1. çeyrek",IF(L36&lt;0.5,"2. çeyrek",IF(L36&lt;0.75,"3. çeyrek","4. çeyrek")))))</f>
      </c>
      <c r="N36" s="11">
        <f>IF(K36="","",IF(K36&lt;'Parametreler'!$C$11,"Gelişim bölgesi",IF(K36&gt;'Parametreler'!$C$12,"Üst bölge","Hedef bölge")))</f>
      </c>
      <c r="O36" s="11">
        <f>IF(OR(C36="",F36="",G36=""),"",IF(H36="","Kademe yok",IF(G36&lt;H36,"Bant altı",IF(G36&gt;J36,"Bant üstü","Bant içi"))))</f>
      </c>
      <c r="P36" s="9">
        <f>IF(OR(O36="",O36="Kademe yok"),"",IF(O36="Bant altı",H36-G36,IF(O36="Bant üstü",G36-J36,0)))</f>
      </c>
      <c r="Q36" s="19"/>
    </row>
    <row r="37" spans="1:17" x14ac:dyDescent="0.25">
      <c r="A37" s="17">
        <v>32</v>
      </c>
      <c r="B37" s="14"/>
      <c r="C37" s="14"/>
      <c r="D37" s="14"/>
      <c r="E37" s="14"/>
      <c r="F37" s="21"/>
      <c r="G37" s="15"/>
      <c r="H37" s="9">
        <f>IF(OR(C37="",F37="",G37=""),"",IFERROR(INDEX('Ücret Bantları'!$F$6:$F$17,MATCH(F37,'Ücret Bantları'!$A$6:$A$17,0)),""))</f>
      </c>
      <c r="I37" s="9">
        <f>IF(OR(C37="",F37="",G37=""),"",IFERROR(INDEX('Ücret Bantları'!$D$6:$D$17,MATCH(F37,'Ücret Bantları'!$A$6:$A$17,0)),""))</f>
      </c>
      <c r="J37" s="9">
        <f>IF(OR(C37="",F37="",G37=""),"",IFERROR(INDEX('Ücret Bantları'!$G$6:$G$17,MATCH(F37,'Ücret Bantları'!$A$6:$A$17,0)),""))</f>
      </c>
      <c r="K37" s="13">
        <f>IF(OR(I37=""),"",G37/I37)</f>
      </c>
      <c r="L37" s="13">
        <f>IF(H37="","",(G37-H37)/(J37-H37))</f>
      </c>
      <c r="M37" s="11">
        <f>IF(L37="","",IF(OR(L37&lt;0,L37&gt;1),"-",IF(L37&lt;0.25,"1. çeyrek",IF(L37&lt;0.5,"2. çeyrek",IF(L37&lt;0.75,"3. çeyrek","4. çeyrek")))))</f>
      </c>
      <c r="N37" s="11">
        <f>IF(K37="","",IF(K37&lt;'Parametreler'!$C$11,"Gelişim bölgesi",IF(K37&gt;'Parametreler'!$C$12,"Üst bölge","Hedef bölge")))</f>
      </c>
      <c r="O37" s="11">
        <f>IF(OR(C37="",F37="",G37=""),"",IF(H37="","Kademe yok",IF(G37&lt;H37,"Bant altı",IF(G37&gt;J37,"Bant üstü","Bant içi"))))</f>
      </c>
      <c r="P37" s="9">
        <f>IF(OR(O37="",O37="Kademe yok"),"",IF(O37="Bant altı",H37-G37,IF(O37="Bant üstü",G37-J37,0)))</f>
      </c>
      <c r="Q37" s="19"/>
    </row>
    <row r="38" spans="1:17" x14ac:dyDescent="0.25">
      <c r="A38" s="17">
        <v>33</v>
      </c>
      <c r="B38" s="14"/>
      <c r="C38" s="14"/>
      <c r="D38" s="14"/>
      <c r="E38" s="14"/>
      <c r="F38" s="21"/>
      <c r="G38" s="15"/>
      <c r="H38" s="9">
        <f>IF(OR(C38="",F38="",G38=""),"",IFERROR(INDEX('Ücret Bantları'!$F$6:$F$17,MATCH(F38,'Ücret Bantları'!$A$6:$A$17,0)),""))</f>
      </c>
      <c r="I38" s="9">
        <f>IF(OR(C38="",F38="",G38=""),"",IFERROR(INDEX('Ücret Bantları'!$D$6:$D$17,MATCH(F38,'Ücret Bantları'!$A$6:$A$17,0)),""))</f>
      </c>
      <c r="J38" s="9">
        <f>IF(OR(C38="",F38="",G38=""),"",IFERROR(INDEX('Ücret Bantları'!$G$6:$G$17,MATCH(F38,'Ücret Bantları'!$A$6:$A$17,0)),""))</f>
      </c>
      <c r="K38" s="13">
        <f>IF(OR(I38=""),"",G38/I38)</f>
      </c>
      <c r="L38" s="13">
        <f>IF(H38="","",(G38-H38)/(J38-H38))</f>
      </c>
      <c r="M38" s="11">
        <f>IF(L38="","",IF(OR(L38&lt;0,L38&gt;1),"-",IF(L38&lt;0.25,"1. çeyrek",IF(L38&lt;0.5,"2. çeyrek",IF(L38&lt;0.75,"3. çeyrek","4. çeyrek")))))</f>
      </c>
      <c r="N38" s="11">
        <f>IF(K38="","",IF(K38&lt;'Parametreler'!$C$11,"Gelişim bölgesi",IF(K38&gt;'Parametreler'!$C$12,"Üst bölge","Hedef bölge")))</f>
      </c>
      <c r="O38" s="11">
        <f>IF(OR(C38="",F38="",G38=""),"",IF(H38="","Kademe yok",IF(G38&lt;H38,"Bant altı",IF(G38&gt;J38,"Bant üstü","Bant içi"))))</f>
      </c>
      <c r="P38" s="9">
        <f>IF(OR(O38="",O38="Kademe yok"),"",IF(O38="Bant altı",H38-G38,IF(O38="Bant üstü",G38-J38,0)))</f>
      </c>
      <c r="Q38" s="19"/>
    </row>
    <row r="39" spans="1:17" x14ac:dyDescent="0.25">
      <c r="A39" s="17">
        <v>34</v>
      </c>
      <c r="B39" s="14"/>
      <c r="C39" s="14"/>
      <c r="D39" s="14"/>
      <c r="E39" s="14"/>
      <c r="F39" s="21"/>
      <c r="G39" s="15"/>
      <c r="H39" s="9">
        <f>IF(OR(C39="",F39="",G39=""),"",IFERROR(INDEX('Ücret Bantları'!$F$6:$F$17,MATCH(F39,'Ücret Bantları'!$A$6:$A$17,0)),""))</f>
      </c>
      <c r="I39" s="9">
        <f>IF(OR(C39="",F39="",G39=""),"",IFERROR(INDEX('Ücret Bantları'!$D$6:$D$17,MATCH(F39,'Ücret Bantları'!$A$6:$A$17,0)),""))</f>
      </c>
      <c r="J39" s="9">
        <f>IF(OR(C39="",F39="",G39=""),"",IFERROR(INDEX('Ücret Bantları'!$G$6:$G$17,MATCH(F39,'Ücret Bantları'!$A$6:$A$17,0)),""))</f>
      </c>
      <c r="K39" s="13">
        <f>IF(OR(I39=""),"",G39/I39)</f>
      </c>
      <c r="L39" s="13">
        <f>IF(H39="","",(G39-H39)/(J39-H39))</f>
      </c>
      <c r="M39" s="11">
        <f>IF(L39="","",IF(OR(L39&lt;0,L39&gt;1),"-",IF(L39&lt;0.25,"1. çeyrek",IF(L39&lt;0.5,"2. çeyrek",IF(L39&lt;0.75,"3. çeyrek","4. çeyrek")))))</f>
      </c>
      <c r="N39" s="11">
        <f>IF(K39="","",IF(K39&lt;'Parametreler'!$C$11,"Gelişim bölgesi",IF(K39&gt;'Parametreler'!$C$12,"Üst bölge","Hedef bölge")))</f>
      </c>
      <c r="O39" s="11">
        <f>IF(OR(C39="",F39="",G39=""),"",IF(H39="","Kademe yok",IF(G39&lt;H39,"Bant altı",IF(G39&gt;J39,"Bant üstü","Bant içi"))))</f>
      </c>
      <c r="P39" s="9">
        <f>IF(OR(O39="",O39="Kademe yok"),"",IF(O39="Bant altı",H39-G39,IF(O39="Bant üstü",G39-J39,0)))</f>
      </c>
      <c r="Q39" s="19"/>
    </row>
    <row r="40" spans="1:17" x14ac:dyDescent="0.25">
      <c r="A40" s="17">
        <v>35</v>
      </c>
      <c r="B40" s="14"/>
      <c r="C40" s="14"/>
      <c r="D40" s="14"/>
      <c r="E40" s="14"/>
      <c r="F40" s="21"/>
      <c r="G40" s="15"/>
      <c r="H40" s="9">
        <f>IF(OR(C40="",F40="",G40=""),"",IFERROR(INDEX('Ücret Bantları'!$F$6:$F$17,MATCH(F40,'Ücret Bantları'!$A$6:$A$17,0)),""))</f>
      </c>
      <c r="I40" s="9">
        <f>IF(OR(C40="",F40="",G40=""),"",IFERROR(INDEX('Ücret Bantları'!$D$6:$D$17,MATCH(F40,'Ücret Bantları'!$A$6:$A$17,0)),""))</f>
      </c>
      <c r="J40" s="9">
        <f>IF(OR(C40="",F40="",G40=""),"",IFERROR(INDEX('Ücret Bantları'!$G$6:$G$17,MATCH(F40,'Ücret Bantları'!$A$6:$A$17,0)),""))</f>
      </c>
      <c r="K40" s="13">
        <f>IF(OR(I40=""),"",G40/I40)</f>
      </c>
      <c r="L40" s="13">
        <f>IF(H40="","",(G40-H40)/(J40-H40))</f>
      </c>
      <c r="M40" s="11">
        <f>IF(L40="","",IF(OR(L40&lt;0,L40&gt;1),"-",IF(L40&lt;0.25,"1. çeyrek",IF(L40&lt;0.5,"2. çeyrek",IF(L40&lt;0.75,"3. çeyrek","4. çeyrek")))))</f>
      </c>
      <c r="N40" s="11">
        <f>IF(K40="","",IF(K40&lt;'Parametreler'!$C$11,"Gelişim bölgesi",IF(K40&gt;'Parametreler'!$C$12,"Üst bölge","Hedef bölge")))</f>
      </c>
      <c r="O40" s="11">
        <f>IF(OR(C40="",F40="",G40=""),"",IF(H40="","Kademe yok",IF(G40&lt;H40,"Bant altı",IF(G40&gt;J40,"Bant üstü","Bant içi"))))</f>
      </c>
      <c r="P40" s="9">
        <f>IF(OR(O40="",O40="Kademe yok"),"",IF(O40="Bant altı",H40-G40,IF(O40="Bant üstü",G40-J40,0)))</f>
      </c>
      <c r="Q40" s="19"/>
    </row>
    <row r="41" spans="1:17" x14ac:dyDescent="0.25">
      <c r="A41" s="17">
        <v>36</v>
      </c>
      <c r="B41" s="14"/>
      <c r="C41" s="14"/>
      <c r="D41" s="14"/>
      <c r="E41" s="14"/>
      <c r="F41" s="21"/>
      <c r="G41" s="15"/>
      <c r="H41" s="9">
        <f>IF(OR(C41="",F41="",G41=""),"",IFERROR(INDEX('Ücret Bantları'!$F$6:$F$17,MATCH(F41,'Ücret Bantları'!$A$6:$A$17,0)),""))</f>
      </c>
      <c r="I41" s="9">
        <f>IF(OR(C41="",F41="",G41=""),"",IFERROR(INDEX('Ücret Bantları'!$D$6:$D$17,MATCH(F41,'Ücret Bantları'!$A$6:$A$17,0)),""))</f>
      </c>
      <c r="J41" s="9">
        <f>IF(OR(C41="",F41="",G41=""),"",IFERROR(INDEX('Ücret Bantları'!$G$6:$G$17,MATCH(F41,'Ücret Bantları'!$A$6:$A$17,0)),""))</f>
      </c>
      <c r="K41" s="13">
        <f>IF(OR(I41=""),"",G41/I41)</f>
      </c>
      <c r="L41" s="13">
        <f>IF(H41="","",(G41-H41)/(J41-H41))</f>
      </c>
      <c r="M41" s="11">
        <f>IF(L41="","",IF(OR(L41&lt;0,L41&gt;1),"-",IF(L41&lt;0.25,"1. çeyrek",IF(L41&lt;0.5,"2. çeyrek",IF(L41&lt;0.75,"3. çeyrek","4. çeyrek")))))</f>
      </c>
      <c r="N41" s="11">
        <f>IF(K41="","",IF(K41&lt;'Parametreler'!$C$11,"Gelişim bölgesi",IF(K41&gt;'Parametreler'!$C$12,"Üst bölge","Hedef bölge")))</f>
      </c>
      <c r="O41" s="11">
        <f>IF(OR(C41="",F41="",G41=""),"",IF(H41="","Kademe yok",IF(G41&lt;H41,"Bant altı",IF(G41&gt;J41,"Bant üstü","Bant içi"))))</f>
      </c>
      <c r="P41" s="9">
        <f>IF(OR(O41="",O41="Kademe yok"),"",IF(O41="Bant altı",H41-G41,IF(O41="Bant üstü",G41-J41,0)))</f>
      </c>
      <c r="Q41" s="19"/>
    </row>
    <row r="42" spans="1:17" x14ac:dyDescent="0.25">
      <c r="A42" s="17">
        <v>37</v>
      </c>
      <c r="B42" s="14"/>
      <c r="C42" s="14"/>
      <c r="D42" s="14"/>
      <c r="E42" s="14"/>
      <c r="F42" s="21"/>
      <c r="G42" s="15"/>
      <c r="H42" s="9">
        <f>IF(OR(C42="",F42="",G42=""),"",IFERROR(INDEX('Ücret Bantları'!$F$6:$F$17,MATCH(F42,'Ücret Bantları'!$A$6:$A$17,0)),""))</f>
      </c>
      <c r="I42" s="9">
        <f>IF(OR(C42="",F42="",G42=""),"",IFERROR(INDEX('Ücret Bantları'!$D$6:$D$17,MATCH(F42,'Ücret Bantları'!$A$6:$A$17,0)),""))</f>
      </c>
      <c r="J42" s="9">
        <f>IF(OR(C42="",F42="",G42=""),"",IFERROR(INDEX('Ücret Bantları'!$G$6:$G$17,MATCH(F42,'Ücret Bantları'!$A$6:$A$17,0)),""))</f>
      </c>
      <c r="K42" s="13">
        <f>IF(OR(I42=""),"",G42/I42)</f>
      </c>
      <c r="L42" s="13">
        <f>IF(H42="","",(G42-H42)/(J42-H42))</f>
      </c>
      <c r="M42" s="11">
        <f>IF(L42="","",IF(OR(L42&lt;0,L42&gt;1),"-",IF(L42&lt;0.25,"1. çeyrek",IF(L42&lt;0.5,"2. çeyrek",IF(L42&lt;0.75,"3. çeyrek","4. çeyrek")))))</f>
      </c>
      <c r="N42" s="11">
        <f>IF(K42="","",IF(K42&lt;'Parametreler'!$C$11,"Gelişim bölgesi",IF(K42&gt;'Parametreler'!$C$12,"Üst bölge","Hedef bölge")))</f>
      </c>
      <c r="O42" s="11">
        <f>IF(OR(C42="",F42="",G42=""),"",IF(H42="","Kademe yok",IF(G42&lt;H42,"Bant altı",IF(G42&gt;J42,"Bant üstü","Bant içi"))))</f>
      </c>
      <c r="P42" s="9">
        <f>IF(OR(O42="",O42="Kademe yok"),"",IF(O42="Bant altı",H42-G42,IF(O42="Bant üstü",G42-J42,0)))</f>
      </c>
      <c r="Q42" s="19"/>
    </row>
    <row r="43" spans="1:17" x14ac:dyDescent="0.25">
      <c r="A43" s="17">
        <v>38</v>
      </c>
      <c r="B43" s="14"/>
      <c r="C43" s="14"/>
      <c r="D43" s="14"/>
      <c r="E43" s="14"/>
      <c r="F43" s="21"/>
      <c r="G43" s="15"/>
      <c r="H43" s="9">
        <f>IF(OR(C43="",F43="",G43=""),"",IFERROR(INDEX('Ücret Bantları'!$F$6:$F$17,MATCH(F43,'Ücret Bantları'!$A$6:$A$17,0)),""))</f>
      </c>
      <c r="I43" s="9">
        <f>IF(OR(C43="",F43="",G43=""),"",IFERROR(INDEX('Ücret Bantları'!$D$6:$D$17,MATCH(F43,'Ücret Bantları'!$A$6:$A$17,0)),""))</f>
      </c>
      <c r="J43" s="9">
        <f>IF(OR(C43="",F43="",G43=""),"",IFERROR(INDEX('Ücret Bantları'!$G$6:$G$17,MATCH(F43,'Ücret Bantları'!$A$6:$A$17,0)),""))</f>
      </c>
      <c r="K43" s="13">
        <f>IF(OR(I43=""),"",G43/I43)</f>
      </c>
      <c r="L43" s="13">
        <f>IF(H43="","",(G43-H43)/(J43-H43))</f>
      </c>
      <c r="M43" s="11">
        <f>IF(L43="","",IF(OR(L43&lt;0,L43&gt;1),"-",IF(L43&lt;0.25,"1. çeyrek",IF(L43&lt;0.5,"2. çeyrek",IF(L43&lt;0.75,"3. çeyrek","4. çeyrek")))))</f>
      </c>
      <c r="N43" s="11">
        <f>IF(K43="","",IF(K43&lt;'Parametreler'!$C$11,"Gelişim bölgesi",IF(K43&gt;'Parametreler'!$C$12,"Üst bölge","Hedef bölge")))</f>
      </c>
      <c r="O43" s="11">
        <f>IF(OR(C43="",F43="",G43=""),"",IF(H43="","Kademe yok",IF(G43&lt;H43,"Bant altı",IF(G43&gt;J43,"Bant üstü","Bant içi"))))</f>
      </c>
      <c r="P43" s="9">
        <f>IF(OR(O43="",O43="Kademe yok"),"",IF(O43="Bant altı",H43-G43,IF(O43="Bant üstü",G43-J43,0)))</f>
      </c>
      <c r="Q43" s="19"/>
    </row>
    <row r="44" spans="1:17" x14ac:dyDescent="0.25">
      <c r="A44" s="17">
        <v>39</v>
      </c>
      <c r="B44" s="14"/>
      <c r="C44" s="14"/>
      <c r="D44" s="14"/>
      <c r="E44" s="14"/>
      <c r="F44" s="21"/>
      <c r="G44" s="15"/>
      <c r="H44" s="9">
        <f>IF(OR(C44="",F44="",G44=""),"",IFERROR(INDEX('Ücret Bantları'!$F$6:$F$17,MATCH(F44,'Ücret Bantları'!$A$6:$A$17,0)),""))</f>
      </c>
      <c r="I44" s="9">
        <f>IF(OR(C44="",F44="",G44=""),"",IFERROR(INDEX('Ücret Bantları'!$D$6:$D$17,MATCH(F44,'Ücret Bantları'!$A$6:$A$17,0)),""))</f>
      </c>
      <c r="J44" s="9">
        <f>IF(OR(C44="",F44="",G44=""),"",IFERROR(INDEX('Ücret Bantları'!$G$6:$G$17,MATCH(F44,'Ücret Bantları'!$A$6:$A$17,0)),""))</f>
      </c>
      <c r="K44" s="13">
        <f>IF(OR(I44=""),"",G44/I44)</f>
      </c>
      <c r="L44" s="13">
        <f>IF(H44="","",(G44-H44)/(J44-H44))</f>
      </c>
      <c r="M44" s="11">
        <f>IF(L44="","",IF(OR(L44&lt;0,L44&gt;1),"-",IF(L44&lt;0.25,"1. çeyrek",IF(L44&lt;0.5,"2. çeyrek",IF(L44&lt;0.75,"3. çeyrek","4. çeyrek")))))</f>
      </c>
      <c r="N44" s="11">
        <f>IF(K44="","",IF(K44&lt;'Parametreler'!$C$11,"Gelişim bölgesi",IF(K44&gt;'Parametreler'!$C$12,"Üst bölge","Hedef bölge")))</f>
      </c>
      <c r="O44" s="11">
        <f>IF(OR(C44="",F44="",G44=""),"",IF(H44="","Kademe yok",IF(G44&lt;H44,"Bant altı",IF(G44&gt;J44,"Bant üstü","Bant içi"))))</f>
      </c>
      <c r="P44" s="9">
        <f>IF(OR(O44="",O44="Kademe yok"),"",IF(O44="Bant altı",H44-G44,IF(O44="Bant üstü",G44-J44,0)))</f>
      </c>
      <c r="Q44" s="19"/>
    </row>
    <row r="45" spans="1:17" x14ac:dyDescent="0.25">
      <c r="A45" s="17">
        <v>40</v>
      </c>
      <c r="B45" s="14"/>
      <c r="C45" s="14"/>
      <c r="D45" s="14"/>
      <c r="E45" s="14"/>
      <c r="F45" s="21"/>
      <c r="G45" s="15"/>
      <c r="H45" s="9">
        <f>IF(OR(C45="",F45="",G45=""),"",IFERROR(INDEX('Ücret Bantları'!$F$6:$F$17,MATCH(F45,'Ücret Bantları'!$A$6:$A$17,0)),""))</f>
      </c>
      <c r="I45" s="9">
        <f>IF(OR(C45="",F45="",G45=""),"",IFERROR(INDEX('Ücret Bantları'!$D$6:$D$17,MATCH(F45,'Ücret Bantları'!$A$6:$A$17,0)),""))</f>
      </c>
      <c r="J45" s="9">
        <f>IF(OR(C45="",F45="",G45=""),"",IFERROR(INDEX('Ücret Bantları'!$G$6:$G$17,MATCH(F45,'Ücret Bantları'!$A$6:$A$17,0)),""))</f>
      </c>
      <c r="K45" s="13">
        <f>IF(OR(I45=""),"",G45/I45)</f>
      </c>
      <c r="L45" s="13">
        <f>IF(H45="","",(G45-H45)/(J45-H45))</f>
      </c>
      <c r="M45" s="11">
        <f>IF(L45="","",IF(OR(L45&lt;0,L45&gt;1),"-",IF(L45&lt;0.25,"1. çeyrek",IF(L45&lt;0.5,"2. çeyrek",IF(L45&lt;0.75,"3. çeyrek","4. çeyrek")))))</f>
      </c>
      <c r="N45" s="11">
        <f>IF(K45="","",IF(K45&lt;'Parametreler'!$C$11,"Gelişim bölgesi",IF(K45&gt;'Parametreler'!$C$12,"Üst bölge","Hedef bölge")))</f>
      </c>
      <c r="O45" s="11">
        <f>IF(OR(C45="",F45="",G45=""),"",IF(H45="","Kademe yok",IF(G45&lt;H45,"Bant altı",IF(G45&gt;J45,"Bant üstü","Bant içi"))))</f>
      </c>
      <c r="P45" s="9">
        <f>IF(OR(O45="",O45="Kademe yok"),"",IF(O45="Bant altı",H45-G45,IF(O45="Bant üstü",G45-J45,0)))</f>
      </c>
      <c r="Q45" s="19"/>
    </row>
    <row r="46" spans="1:17" x14ac:dyDescent="0.25">
      <c r="A46" s="17">
        <v>41</v>
      </c>
      <c r="B46" s="14"/>
      <c r="C46" s="14"/>
      <c r="D46" s="14"/>
      <c r="E46" s="14"/>
      <c r="F46" s="21"/>
      <c r="G46" s="15"/>
      <c r="H46" s="9">
        <f>IF(OR(C46="",F46="",G46=""),"",IFERROR(INDEX('Ücret Bantları'!$F$6:$F$17,MATCH(F46,'Ücret Bantları'!$A$6:$A$17,0)),""))</f>
      </c>
      <c r="I46" s="9">
        <f>IF(OR(C46="",F46="",G46=""),"",IFERROR(INDEX('Ücret Bantları'!$D$6:$D$17,MATCH(F46,'Ücret Bantları'!$A$6:$A$17,0)),""))</f>
      </c>
      <c r="J46" s="9">
        <f>IF(OR(C46="",F46="",G46=""),"",IFERROR(INDEX('Ücret Bantları'!$G$6:$G$17,MATCH(F46,'Ücret Bantları'!$A$6:$A$17,0)),""))</f>
      </c>
      <c r="K46" s="13">
        <f>IF(OR(I46=""),"",G46/I46)</f>
      </c>
      <c r="L46" s="13">
        <f>IF(H46="","",(G46-H46)/(J46-H46))</f>
      </c>
      <c r="M46" s="11">
        <f>IF(L46="","",IF(OR(L46&lt;0,L46&gt;1),"-",IF(L46&lt;0.25,"1. çeyrek",IF(L46&lt;0.5,"2. çeyrek",IF(L46&lt;0.75,"3. çeyrek","4. çeyrek")))))</f>
      </c>
      <c r="N46" s="11">
        <f>IF(K46="","",IF(K46&lt;'Parametreler'!$C$11,"Gelişim bölgesi",IF(K46&gt;'Parametreler'!$C$12,"Üst bölge","Hedef bölge")))</f>
      </c>
      <c r="O46" s="11">
        <f>IF(OR(C46="",F46="",G46=""),"",IF(H46="","Kademe yok",IF(G46&lt;H46,"Bant altı",IF(G46&gt;J46,"Bant üstü","Bant içi"))))</f>
      </c>
      <c r="P46" s="9">
        <f>IF(OR(O46="",O46="Kademe yok"),"",IF(O46="Bant altı",H46-G46,IF(O46="Bant üstü",G46-J46,0)))</f>
      </c>
      <c r="Q46" s="19"/>
    </row>
    <row r="47" spans="1:17" x14ac:dyDescent="0.25">
      <c r="A47" s="17">
        <v>42</v>
      </c>
      <c r="B47" s="14"/>
      <c r="C47" s="14"/>
      <c r="D47" s="14"/>
      <c r="E47" s="14"/>
      <c r="F47" s="21"/>
      <c r="G47" s="15"/>
      <c r="H47" s="9">
        <f>IF(OR(C47="",F47="",G47=""),"",IFERROR(INDEX('Ücret Bantları'!$F$6:$F$17,MATCH(F47,'Ücret Bantları'!$A$6:$A$17,0)),""))</f>
      </c>
      <c r="I47" s="9">
        <f>IF(OR(C47="",F47="",G47=""),"",IFERROR(INDEX('Ücret Bantları'!$D$6:$D$17,MATCH(F47,'Ücret Bantları'!$A$6:$A$17,0)),""))</f>
      </c>
      <c r="J47" s="9">
        <f>IF(OR(C47="",F47="",G47=""),"",IFERROR(INDEX('Ücret Bantları'!$G$6:$G$17,MATCH(F47,'Ücret Bantları'!$A$6:$A$17,0)),""))</f>
      </c>
      <c r="K47" s="13">
        <f>IF(OR(I47=""),"",G47/I47)</f>
      </c>
      <c r="L47" s="13">
        <f>IF(H47="","",(G47-H47)/(J47-H47))</f>
      </c>
      <c r="M47" s="11">
        <f>IF(L47="","",IF(OR(L47&lt;0,L47&gt;1),"-",IF(L47&lt;0.25,"1. çeyrek",IF(L47&lt;0.5,"2. çeyrek",IF(L47&lt;0.75,"3. çeyrek","4. çeyrek")))))</f>
      </c>
      <c r="N47" s="11">
        <f>IF(K47="","",IF(K47&lt;'Parametreler'!$C$11,"Gelişim bölgesi",IF(K47&gt;'Parametreler'!$C$12,"Üst bölge","Hedef bölge")))</f>
      </c>
      <c r="O47" s="11">
        <f>IF(OR(C47="",F47="",G47=""),"",IF(H47="","Kademe yok",IF(G47&lt;H47,"Bant altı",IF(G47&gt;J47,"Bant üstü","Bant içi"))))</f>
      </c>
      <c r="P47" s="9">
        <f>IF(OR(O47="",O47="Kademe yok"),"",IF(O47="Bant altı",H47-G47,IF(O47="Bant üstü",G47-J47,0)))</f>
      </c>
      <c r="Q47" s="19"/>
    </row>
    <row r="48" spans="1:17" x14ac:dyDescent="0.25">
      <c r="A48" s="17">
        <v>43</v>
      </c>
      <c r="B48" s="14"/>
      <c r="C48" s="14"/>
      <c r="D48" s="14"/>
      <c r="E48" s="14"/>
      <c r="F48" s="21"/>
      <c r="G48" s="15"/>
      <c r="H48" s="9">
        <f>IF(OR(C48="",F48="",G48=""),"",IFERROR(INDEX('Ücret Bantları'!$F$6:$F$17,MATCH(F48,'Ücret Bantları'!$A$6:$A$17,0)),""))</f>
      </c>
      <c r="I48" s="9">
        <f>IF(OR(C48="",F48="",G48=""),"",IFERROR(INDEX('Ücret Bantları'!$D$6:$D$17,MATCH(F48,'Ücret Bantları'!$A$6:$A$17,0)),""))</f>
      </c>
      <c r="J48" s="9">
        <f>IF(OR(C48="",F48="",G48=""),"",IFERROR(INDEX('Ücret Bantları'!$G$6:$G$17,MATCH(F48,'Ücret Bantları'!$A$6:$A$17,0)),""))</f>
      </c>
      <c r="K48" s="13">
        <f>IF(OR(I48=""),"",G48/I48)</f>
      </c>
      <c r="L48" s="13">
        <f>IF(H48="","",(G48-H48)/(J48-H48))</f>
      </c>
      <c r="M48" s="11">
        <f>IF(L48="","",IF(OR(L48&lt;0,L48&gt;1),"-",IF(L48&lt;0.25,"1. çeyrek",IF(L48&lt;0.5,"2. çeyrek",IF(L48&lt;0.75,"3. çeyrek","4. çeyrek")))))</f>
      </c>
      <c r="N48" s="11">
        <f>IF(K48="","",IF(K48&lt;'Parametreler'!$C$11,"Gelişim bölgesi",IF(K48&gt;'Parametreler'!$C$12,"Üst bölge","Hedef bölge")))</f>
      </c>
      <c r="O48" s="11">
        <f>IF(OR(C48="",F48="",G48=""),"",IF(H48="","Kademe yok",IF(G48&lt;H48,"Bant altı",IF(G48&gt;J48,"Bant üstü","Bant içi"))))</f>
      </c>
      <c r="P48" s="9">
        <f>IF(OR(O48="",O48="Kademe yok"),"",IF(O48="Bant altı",H48-G48,IF(O48="Bant üstü",G48-J48,0)))</f>
      </c>
      <c r="Q48" s="19"/>
    </row>
    <row r="49" spans="1:17" x14ac:dyDescent="0.25">
      <c r="A49" s="17">
        <v>44</v>
      </c>
      <c r="B49" s="14"/>
      <c r="C49" s="14"/>
      <c r="D49" s="14"/>
      <c r="E49" s="14"/>
      <c r="F49" s="21"/>
      <c r="G49" s="15"/>
      <c r="H49" s="9">
        <f>IF(OR(C49="",F49="",G49=""),"",IFERROR(INDEX('Ücret Bantları'!$F$6:$F$17,MATCH(F49,'Ücret Bantları'!$A$6:$A$17,0)),""))</f>
      </c>
      <c r="I49" s="9">
        <f>IF(OR(C49="",F49="",G49=""),"",IFERROR(INDEX('Ücret Bantları'!$D$6:$D$17,MATCH(F49,'Ücret Bantları'!$A$6:$A$17,0)),""))</f>
      </c>
      <c r="J49" s="9">
        <f>IF(OR(C49="",F49="",G49=""),"",IFERROR(INDEX('Ücret Bantları'!$G$6:$G$17,MATCH(F49,'Ücret Bantları'!$A$6:$A$17,0)),""))</f>
      </c>
      <c r="K49" s="13">
        <f>IF(OR(I49=""),"",G49/I49)</f>
      </c>
      <c r="L49" s="13">
        <f>IF(H49="","",(G49-H49)/(J49-H49))</f>
      </c>
      <c r="M49" s="11">
        <f>IF(L49="","",IF(OR(L49&lt;0,L49&gt;1),"-",IF(L49&lt;0.25,"1. çeyrek",IF(L49&lt;0.5,"2. çeyrek",IF(L49&lt;0.75,"3. çeyrek","4. çeyrek")))))</f>
      </c>
      <c r="N49" s="11">
        <f>IF(K49="","",IF(K49&lt;'Parametreler'!$C$11,"Gelişim bölgesi",IF(K49&gt;'Parametreler'!$C$12,"Üst bölge","Hedef bölge")))</f>
      </c>
      <c r="O49" s="11">
        <f>IF(OR(C49="",F49="",G49=""),"",IF(H49="","Kademe yok",IF(G49&lt;H49,"Bant altı",IF(G49&gt;J49,"Bant üstü","Bant içi"))))</f>
      </c>
      <c r="P49" s="9">
        <f>IF(OR(O49="",O49="Kademe yok"),"",IF(O49="Bant altı",H49-G49,IF(O49="Bant üstü",G49-J49,0)))</f>
      </c>
      <c r="Q49" s="19"/>
    </row>
    <row r="50" spans="1:17" x14ac:dyDescent="0.25">
      <c r="A50" s="17">
        <v>45</v>
      </c>
      <c r="B50" s="14"/>
      <c r="C50" s="14"/>
      <c r="D50" s="14"/>
      <c r="E50" s="14"/>
      <c r="F50" s="21"/>
      <c r="G50" s="15"/>
      <c r="H50" s="9">
        <f>IF(OR(C50="",F50="",G50=""),"",IFERROR(INDEX('Ücret Bantları'!$F$6:$F$17,MATCH(F50,'Ücret Bantları'!$A$6:$A$17,0)),""))</f>
      </c>
      <c r="I50" s="9">
        <f>IF(OR(C50="",F50="",G50=""),"",IFERROR(INDEX('Ücret Bantları'!$D$6:$D$17,MATCH(F50,'Ücret Bantları'!$A$6:$A$17,0)),""))</f>
      </c>
      <c r="J50" s="9">
        <f>IF(OR(C50="",F50="",G50=""),"",IFERROR(INDEX('Ücret Bantları'!$G$6:$G$17,MATCH(F50,'Ücret Bantları'!$A$6:$A$17,0)),""))</f>
      </c>
      <c r="K50" s="13">
        <f>IF(OR(I50=""),"",G50/I50)</f>
      </c>
      <c r="L50" s="13">
        <f>IF(H50="","",(G50-H50)/(J50-H50))</f>
      </c>
      <c r="M50" s="11">
        <f>IF(L50="","",IF(OR(L50&lt;0,L50&gt;1),"-",IF(L50&lt;0.25,"1. çeyrek",IF(L50&lt;0.5,"2. çeyrek",IF(L50&lt;0.75,"3. çeyrek","4. çeyrek")))))</f>
      </c>
      <c r="N50" s="11">
        <f>IF(K50="","",IF(K50&lt;'Parametreler'!$C$11,"Gelişim bölgesi",IF(K50&gt;'Parametreler'!$C$12,"Üst bölge","Hedef bölge")))</f>
      </c>
      <c r="O50" s="11">
        <f>IF(OR(C50="",F50="",G50=""),"",IF(H50="","Kademe yok",IF(G50&lt;H50,"Bant altı",IF(G50&gt;J50,"Bant üstü","Bant içi"))))</f>
      </c>
      <c r="P50" s="9">
        <f>IF(OR(O50="",O50="Kademe yok"),"",IF(O50="Bant altı",H50-G50,IF(O50="Bant üstü",G50-J50,0)))</f>
      </c>
      <c r="Q50" s="19"/>
    </row>
    <row r="51" spans="1:17" x14ac:dyDescent="0.25">
      <c r="A51" s="17">
        <v>46</v>
      </c>
      <c r="B51" s="14"/>
      <c r="C51" s="14"/>
      <c r="D51" s="14"/>
      <c r="E51" s="14"/>
      <c r="F51" s="21"/>
      <c r="G51" s="15"/>
      <c r="H51" s="9">
        <f>IF(OR(C51="",F51="",G51=""),"",IFERROR(INDEX('Ücret Bantları'!$F$6:$F$17,MATCH(F51,'Ücret Bantları'!$A$6:$A$17,0)),""))</f>
      </c>
      <c r="I51" s="9">
        <f>IF(OR(C51="",F51="",G51=""),"",IFERROR(INDEX('Ücret Bantları'!$D$6:$D$17,MATCH(F51,'Ücret Bantları'!$A$6:$A$17,0)),""))</f>
      </c>
      <c r="J51" s="9">
        <f>IF(OR(C51="",F51="",G51=""),"",IFERROR(INDEX('Ücret Bantları'!$G$6:$G$17,MATCH(F51,'Ücret Bantları'!$A$6:$A$17,0)),""))</f>
      </c>
      <c r="K51" s="13">
        <f>IF(OR(I51=""),"",G51/I51)</f>
      </c>
      <c r="L51" s="13">
        <f>IF(H51="","",(G51-H51)/(J51-H51))</f>
      </c>
      <c r="M51" s="11">
        <f>IF(L51="","",IF(OR(L51&lt;0,L51&gt;1),"-",IF(L51&lt;0.25,"1. çeyrek",IF(L51&lt;0.5,"2. çeyrek",IF(L51&lt;0.75,"3. çeyrek","4. çeyrek")))))</f>
      </c>
      <c r="N51" s="11">
        <f>IF(K51="","",IF(K51&lt;'Parametreler'!$C$11,"Gelişim bölgesi",IF(K51&gt;'Parametreler'!$C$12,"Üst bölge","Hedef bölge")))</f>
      </c>
      <c r="O51" s="11">
        <f>IF(OR(C51="",F51="",G51=""),"",IF(H51="","Kademe yok",IF(G51&lt;H51,"Bant altı",IF(G51&gt;J51,"Bant üstü","Bant içi"))))</f>
      </c>
      <c r="P51" s="9">
        <f>IF(OR(O51="",O51="Kademe yok"),"",IF(O51="Bant altı",H51-G51,IF(O51="Bant üstü",G51-J51,0)))</f>
      </c>
      <c r="Q51" s="19"/>
    </row>
    <row r="52" spans="1:17" x14ac:dyDescent="0.25">
      <c r="A52" s="17">
        <v>47</v>
      </c>
      <c r="B52" s="14"/>
      <c r="C52" s="14"/>
      <c r="D52" s="14"/>
      <c r="E52" s="14"/>
      <c r="F52" s="21"/>
      <c r="G52" s="15"/>
      <c r="H52" s="9">
        <f>IF(OR(C52="",F52="",G52=""),"",IFERROR(INDEX('Ücret Bantları'!$F$6:$F$17,MATCH(F52,'Ücret Bantları'!$A$6:$A$17,0)),""))</f>
      </c>
      <c r="I52" s="9">
        <f>IF(OR(C52="",F52="",G52=""),"",IFERROR(INDEX('Ücret Bantları'!$D$6:$D$17,MATCH(F52,'Ücret Bantları'!$A$6:$A$17,0)),""))</f>
      </c>
      <c r="J52" s="9">
        <f>IF(OR(C52="",F52="",G52=""),"",IFERROR(INDEX('Ücret Bantları'!$G$6:$G$17,MATCH(F52,'Ücret Bantları'!$A$6:$A$17,0)),""))</f>
      </c>
      <c r="K52" s="13">
        <f>IF(OR(I52=""),"",G52/I52)</f>
      </c>
      <c r="L52" s="13">
        <f>IF(H52="","",(G52-H52)/(J52-H52))</f>
      </c>
      <c r="M52" s="11">
        <f>IF(L52="","",IF(OR(L52&lt;0,L52&gt;1),"-",IF(L52&lt;0.25,"1. çeyrek",IF(L52&lt;0.5,"2. çeyrek",IF(L52&lt;0.75,"3. çeyrek","4. çeyrek")))))</f>
      </c>
      <c r="N52" s="11">
        <f>IF(K52="","",IF(K52&lt;'Parametreler'!$C$11,"Gelişim bölgesi",IF(K52&gt;'Parametreler'!$C$12,"Üst bölge","Hedef bölge")))</f>
      </c>
      <c r="O52" s="11">
        <f>IF(OR(C52="",F52="",G52=""),"",IF(H52="","Kademe yok",IF(G52&lt;H52,"Bant altı",IF(G52&gt;J52,"Bant üstü","Bant içi"))))</f>
      </c>
      <c r="P52" s="9">
        <f>IF(OR(O52="",O52="Kademe yok"),"",IF(O52="Bant altı",H52-G52,IF(O52="Bant üstü",G52-J52,0)))</f>
      </c>
      <c r="Q52" s="19"/>
    </row>
    <row r="53" spans="1:17" x14ac:dyDescent="0.25">
      <c r="A53" s="17">
        <v>48</v>
      </c>
      <c r="B53" s="14"/>
      <c r="C53" s="14"/>
      <c r="D53" s="14"/>
      <c r="E53" s="14"/>
      <c r="F53" s="21"/>
      <c r="G53" s="15"/>
      <c r="H53" s="9">
        <f>IF(OR(C53="",F53="",G53=""),"",IFERROR(INDEX('Ücret Bantları'!$F$6:$F$17,MATCH(F53,'Ücret Bantları'!$A$6:$A$17,0)),""))</f>
      </c>
      <c r="I53" s="9">
        <f>IF(OR(C53="",F53="",G53=""),"",IFERROR(INDEX('Ücret Bantları'!$D$6:$D$17,MATCH(F53,'Ücret Bantları'!$A$6:$A$17,0)),""))</f>
      </c>
      <c r="J53" s="9">
        <f>IF(OR(C53="",F53="",G53=""),"",IFERROR(INDEX('Ücret Bantları'!$G$6:$G$17,MATCH(F53,'Ücret Bantları'!$A$6:$A$17,0)),""))</f>
      </c>
      <c r="K53" s="13">
        <f>IF(OR(I53=""),"",G53/I53)</f>
      </c>
      <c r="L53" s="13">
        <f>IF(H53="","",(G53-H53)/(J53-H53))</f>
      </c>
      <c r="M53" s="11">
        <f>IF(L53="","",IF(OR(L53&lt;0,L53&gt;1),"-",IF(L53&lt;0.25,"1. çeyrek",IF(L53&lt;0.5,"2. çeyrek",IF(L53&lt;0.75,"3. çeyrek","4. çeyrek")))))</f>
      </c>
      <c r="N53" s="11">
        <f>IF(K53="","",IF(K53&lt;'Parametreler'!$C$11,"Gelişim bölgesi",IF(K53&gt;'Parametreler'!$C$12,"Üst bölge","Hedef bölge")))</f>
      </c>
      <c r="O53" s="11">
        <f>IF(OR(C53="",F53="",G53=""),"",IF(H53="","Kademe yok",IF(G53&lt;H53,"Bant altı",IF(G53&gt;J53,"Bant üstü","Bant içi"))))</f>
      </c>
      <c r="P53" s="9">
        <f>IF(OR(O53="",O53="Kademe yok"),"",IF(O53="Bant altı",H53-G53,IF(O53="Bant üstü",G53-J53,0)))</f>
      </c>
      <c r="Q53" s="19"/>
    </row>
    <row r="54" spans="1:17" x14ac:dyDescent="0.25">
      <c r="A54" s="17">
        <v>49</v>
      </c>
      <c r="B54" s="14"/>
      <c r="C54" s="14"/>
      <c r="D54" s="14"/>
      <c r="E54" s="14"/>
      <c r="F54" s="21"/>
      <c r="G54" s="15"/>
      <c r="H54" s="9">
        <f>IF(OR(C54="",F54="",G54=""),"",IFERROR(INDEX('Ücret Bantları'!$F$6:$F$17,MATCH(F54,'Ücret Bantları'!$A$6:$A$17,0)),""))</f>
      </c>
      <c r="I54" s="9">
        <f>IF(OR(C54="",F54="",G54=""),"",IFERROR(INDEX('Ücret Bantları'!$D$6:$D$17,MATCH(F54,'Ücret Bantları'!$A$6:$A$17,0)),""))</f>
      </c>
      <c r="J54" s="9">
        <f>IF(OR(C54="",F54="",G54=""),"",IFERROR(INDEX('Ücret Bantları'!$G$6:$G$17,MATCH(F54,'Ücret Bantları'!$A$6:$A$17,0)),""))</f>
      </c>
      <c r="K54" s="13">
        <f>IF(OR(I54=""),"",G54/I54)</f>
      </c>
      <c r="L54" s="13">
        <f>IF(H54="","",(G54-H54)/(J54-H54))</f>
      </c>
      <c r="M54" s="11">
        <f>IF(L54="","",IF(OR(L54&lt;0,L54&gt;1),"-",IF(L54&lt;0.25,"1. çeyrek",IF(L54&lt;0.5,"2. çeyrek",IF(L54&lt;0.75,"3. çeyrek","4. çeyrek")))))</f>
      </c>
      <c r="N54" s="11">
        <f>IF(K54="","",IF(K54&lt;'Parametreler'!$C$11,"Gelişim bölgesi",IF(K54&gt;'Parametreler'!$C$12,"Üst bölge","Hedef bölge")))</f>
      </c>
      <c r="O54" s="11">
        <f>IF(OR(C54="",F54="",G54=""),"",IF(H54="","Kademe yok",IF(G54&lt;H54,"Bant altı",IF(G54&gt;J54,"Bant üstü","Bant içi"))))</f>
      </c>
      <c r="P54" s="9">
        <f>IF(OR(O54="",O54="Kademe yok"),"",IF(O54="Bant altı",H54-G54,IF(O54="Bant üstü",G54-J54,0)))</f>
      </c>
      <c r="Q54" s="19"/>
    </row>
    <row r="55" spans="1:17" x14ac:dyDescent="0.25">
      <c r="A55" s="17">
        <v>50</v>
      </c>
      <c r="B55" s="14"/>
      <c r="C55" s="14"/>
      <c r="D55" s="14"/>
      <c r="E55" s="14"/>
      <c r="F55" s="21"/>
      <c r="G55" s="15"/>
      <c r="H55" s="9">
        <f>IF(OR(C55="",F55="",G55=""),"",IFERROR(INDEX('Ücret Bantları'!$F$6:$F$17,MATCH(F55,'Ücret Bantları'!$A$6:$A$17,0)),""))</f>
      </c>
      <c r="I55" s="9">
        <f>IF(OR(C55="",F55="",G55=""),"",IFERROR(INDEX('Ücret Bantları'!$D$6:$D$17,MATCH(F55,'Ücret Bantları'!$A$6:$A$17,0)),""))</f>
      </c>
      <c r="J55" s="9">
        <f>IF(OR(C55="",F55="",G55=""),"",IFERROR(INDEX('Ücret Bantları'!$G$6:$G$17,MATCH(F55,'Ücret Bantları'!$A$6:$A$17,0)),""))</f>
      </c>
      <c r="K55" s="13">
        <f>IF(OR(I55=""),"",G55/I55)</f>
      </c>
      <c r="L55" s="13">
        <f>IF(H55="","",(G55-H55)/(J55-H55))</f>
      </c>
      <c r="M55" s="11">
        <f>IF(L55="","",IF(OR(L55&lt;0,L55&gt;1),"-",IF(L55&lt;0.25,"1. çeyrek",IF(L55&lt;0.5,"2. çeyrek",IF(L55&lt;0.75,"3. çeyrek","4. çeyrek")))))</f>
      </c>
      <c r="N55" s="11">
        <f>IF(K55="","",IF(K55&lt;'Parametreler'!$C$11,"Gelişim bölgesi",IF(K55&gt;'Parametreler'!$C$12,"Üst bölge","Hedef bölge")))</f>
      </c>
      <c r="O55" s="11">
        <f>IF(OR(C55="",F55="",G55=""),"",IF(H55="","Kademe yok",IF(G55&lt;H55,"Bant altı",IF(G55&gt;J55,"Bant üstü","Bant içi"))))</f>
      </c>
      <c r="P55" s="9">
        <f>IF(OR(O55="",O55="Kademe yok"),"",IF(O55="Bant altı",H55-G55,IF(O55="Bant üstü",G55-J55,0)))</f>
      </c>
      <c r="Q55" s="19"/>
    </row>
    <row r="56" spans="1:17" x14ac:dyDescent="0.25">
      <c r="A56" s="17">
        <v>51</v>
      </c>
      <c r="B56" s="14"/>
      <c r="C56" s="14"/>
      <c r="D56" s="14"/>
      <c r="E56" s="14"/>
      <c r="F56" s="21"/>
      <c r="G56" s="15"/>
      <c r="H56" s="9">
        <f>IF(OR(C56="",F56="",G56=""),"",IFERROR(INDEX('Ücret Bantları'!$F$6:$F$17,MATCH(F56,'Ücret Bantları'!$A$6:$A$17,0)),""))</f>
      </c>
      <c r="I56" s="9">
        <f>IF(OR(C56="",F56="",G56=""),"",IFERROR(INDEX('Ücret Bantları'!$D$6:$D$17,MATCH(F56,'Ücret Bantları'!$A$6:$A$17,0)),""))</f>
      </c>
      <c r="J56" s="9">
        <f>IF(OR(C56="",F56="",G56=""),"",IFERROR(INDEX('Ücret Bantları'!$G$6:$G$17,MATCH(F56,'Ücret Bantları'!$A$6:$A$17,0)),""))</f>
      </c>
      <c r="K56" s="13">
        <f>IF(OR(I56=""),"",G56/I56)</f>
      </c>
      <c r="L56" s="13">
        <f>IF(H56="","",(G56-H56)/(J56-H56))</f>
      </c>
      <c r="M56" s="11">
        <f>IF(L56="","",IF(OR(L56&lt;0,L56&gt;1),"-",IF(L56&lt;0.25,"1. çeyrek",IF(L56&lt;0.5,"2. çeyrek",IF(L56&lt;0.75,"3. çeyrek","4. çeyrek")))))</f>
      </c>
      <c r="N56" s="11">
        <f>IF(K56="","",IF(K56&lt;'Parametreler'!$C$11,"Gelişim bölgesi",IF(K56&gt;'Parametreler'!$C$12,"Üst bölge","Hedef bölge")))</f>
      </c>
      <c r="O56" s="11">
        <f>IF(OR(C56="",F56="",G56=""),"",IF(H56="","Kademe yok",IF(G56&lt;H56,"Bant altı",IF(G56&gt;J56,"Bant üstü","Bant içi"))))</f>
      </c>
      <c r="P56" s="9">
        <f>IF(OR(O56="",O56="Kademe yok"),"",IF(O56="Bant altı",H56-G56,IF(O56="Bant üstü",G56-J56,0)))</f>
      </c>
      <c r="Q56" s="19"/>
    </row>
    <row r="57" spans="1:17" x14ac:dyDescent="0.25">
      <c r="A57" s="17">
        <v>52</v>
      </c>
      <c r="B57" s="14"/>
      <c r="C57" s="14"/>
      <c r="D57" s="14"/>
      <c r="E57" s="14"/>
      <c r="F57" s="21"/>
      <c r="G57" s="15"/>
      <c r="H57" s="9">
        <f>IF(OR(C57="",F57="",G57=""),"",IFERROR(INDEX('Ücret Bantları'!$F$6:$F$17,MATCH(F57,'Ücret Bantları'!$A$6:$A$17,0)),""))</f>
      </c>
      <c r="I57" s="9">
        <f>IF(OR(C57="",F57="",G57=""),"",IFERROR(INDEX('Ücret Bantları'!$D$6:$D$17,MATCH(F57,'Ücret Bantları'!$A$6:$A$17,0)),""))</f>
      </c>
      <c r="J57" s="9">
        <f>IF(OR(C57="",F57="",G57=""),"",IFERROR(INDEX('Ücret Bantları'!$G$6:$G$17,MATCH(F57,'Ücret Bantları'!$A$6:$A$17,0)),""))</f>
      </c>
      <c r="K57" s="13">
        <f>IF(OR(I57=""),"",G57/I57)</f>
      </c>
      <c r="L57" s="13">
        <f>IF(H57="","",(G57-H57)/(J57-H57))</f>
      </c>
      <c r="M57" s="11">
        <f>IF(L57="","",IF(OR(L57&lt;0,L57&gt;1),"-",IF(L57&lt;0.25,"1. çeyrek",IF(L57&lt;0.5,"2. çeyrek",IF(L57&lt;0.75,"3. çeyrek","4. çeyrek")))))</f>
      </c>
      <c r="N57" s="11">
        <f>IF(K57="","",IF(K57&lt;'Parametreler'!$C$11,"Gelişim bölgesi",IF(K57&gt;'Parametreler'!$C$12,"Üst bölge","Hedef bölge")))</f>
      </c>
      <c r="O57" s="11">
        <f>IF(OR(C57="",F57="",G57=""),"",IF(H57="","Kademe yok",IF(G57&lt;H57,"Bant altı",IF(G57&gt;J57,"Bant üstü","Bant içi"))))</f>
      </c>
      <c r="P57" s="9">
        <f>IF(OR(O57="",O57="Kademe yok"),"",IF(O57="Bant altı",H57-G57,IF(O57="Bant üstü",G57-J57,0)))</f>
      </c>
      <c r="Q57" s="19"/>
    </row>
    <row r="58" spans="1:17" x14ac:dyDescent="0.25">
      <c r="A58" s="17">
        <v>53</v>
      </c>
      <c r="B58" s="14"/>
      <c r="C58" s="14"/>
      <c r="D58" s="14"/>
      <c r="E58" s="14"/>
      <c r="F58" s="21"/>
      <c r="G58" s="15"/>
      <c r="H58" s="9">
        <f>IF(OR(C58="",F58="",G58=""),"",IFERROR(INDEX('Ücret Bantları'!$F$6:$F$17,MATCH(F58,'Ücret Bantları'!$A$6:$A$17,0)),""))</f>
      </c>
      <c r="I58" s="9">
        <f>IF(OR(C58="",F58="",G58=""),"",IFERROR(INDEX('Ücret Bantları'!$D$6:$D$17,MATCH(F58,'Ücret Bantları'!$A$6:$A$17,0)),""))</f>
      </c>
      <c r="J58" s="9">
        <f>IF(OR(C58="",F58="",G58=""),"",IFERROR(INDEX('Ücret Bantları'!$G$6:$G$17,MATCH(F58,'Ücret Bantları'!$A$6:$A$17,0)),""))</f>
      </c>
      <c r="K58" s="13">
        <f>IF(OR(I58=""),"",G58/I58)</f>
      </c>
      <c r="L58" s="13">
        <f>IF(H58="","",(G58-H58)/(J58-H58))</f>
      </c>
      <c r="M58" s="11">
        <f>IF(L58="","",IF(OR(L58&lt;0,L58&gt;1),"-",IF(L58&lt;0.25,"1. çeyrek",IF(L58&lt;0.5,"2. çeyrek",IF(L58&lt;0.75,"3. çeyrek","4. çeyrek")))))</f>
      </c>
      <c r="N58" s="11">
        <f>IF(K58="","",IF(K58&lt;'Parametreler'!$C$11,"Gelişim bölgesi",IF(K58&gt;'Parametreler'!$C$12,"Üst bölge","Hedef bölge")))</f>
      </c>
      <c r="O58" s="11">
        <f>IF(OR(C58="",F58="",G58=""),"",IF(H58="","Kademe yok",IF(G58&lt;H58,"Bant altı",IF(G58&gt;J58,"Bant üstü","Bant içi"))))</f>
      </c>
      <c r="P58" s="9">
        <f>IF(OR(O58="",O58="Kademe yok"),"",IF(O58="Bant altı",H58-G58,IF(O58="Bant üstü",G58-J58,0)))</f>
      </c>
      <c r="Q58" s="19"/>
    </row>
    <row r="59" spans="1:17" x14ac:dyDescent="0.25">
      <c r="A59" s="17">
        <v>54</v>
      </c>
      <c r="B59" s="14"/>
      <c r="C59" s="14"/>
      <c r="D59" s="14"/>
      <c r="E59" s="14"/>
      <c r="F59" s="21"/>
      <c r="G59" s="15"/>
      <c r="H59" s="9">
        <f>IF(OR(C59="",F59="",G59=""),"",IFERROR(INDEX('Ücret Bantları'!$F$6:$F$17,MATCH(F59,'Ücret Bantları'!$A$6:$A$17,0)),""))</f>
      </c>
      <c r="I59" s="9">
        <f>IF(OR(C59="",F59="",G59=""),"",IFERROR(INDEX('Ücret Bantları'!$D$6:$D$17,MATCH(F59,'Ücret Bantları'!$A$6:$A$17,0)),""))</f>
      </c>
      <c r="J59" s="9">
        <f>IF(OR(C59="",F59="",G59=""),"",IFERROR(INDEX('Ücret Bantları'!$G$6:$G$17,MATCH(F59,'Ücret Bantları'!$A$6:$A$17,0)),""))</f>
      </c>
      <c r="K59" s="13">
        <f>IF(OR(I59=""),"",G59/I59)</f>
      </c>
      <c r="L59" s="13">
        <f>IF(H59="","",(G59-H59)/(J59-H59))</f>
      </c>
      <c r="M59" s="11">
        <f>IF(L59="","",IF(OR(L59&lt;0,L59&gt;1),"-",IF(L59&lt;0.25,"1. çeyrek",IF(L59&lt;0.5,"2. çeyrek",IF(L59&lt;0.75,"3. çeyrek","4. çeyrek")))))</f>
      </c>
      <c r="N59" s="11">
        <f>IF(K59="","",IF(K59&lt;'Parametreler'!$C$11,"Gelişim bölgesi",IF(K59&gt;'Parametreler'!$C$12,"Üst bölge","Hedef bölge")))</f>
      </c>
      <c r="O59" s="11">
        <f>IF(OR(C59="",F59="",G59=""),"",IF(H59="","Kademe yok",IF(G59&lt;H59,"Bant altı",IF(G59&gt;J59,"Bant üstü","Bant içi"))))</f>
      </c>
      <c r="P59" s="9">
        <f>IF(OR(O59="",O59="Kademe yok"),"",IF(O59="Bant altı",H59-G59,IF(O59="Bant üstü",G59-J59,0)))</f>
      </c>
      <c r="Q59" s="19"/>
    </row>
    <row r="60" spans="1:17" x14ac:dyDescent="0.25">
      <c r="A60" s="17">
        <v>55</v>
      </c>
      <c r="B60" s="14"/>
      <c r="C60" s="14"/>
      <c r="D60" s="14"/>
      <c r="E60" s="14"/>
      <c r="F60" s="21"/>
      <c r="G60" s="15"/>
      <c r="H60" s="9">
        <f>IF(OR(C60="",F60="",G60=""),"",IFERROR(INDEX('Ücret Bantları'!$F$6:$F$17,MATCH(F60,'Ücret Bantları'!$A$6:$A$17,0)),""))</f>
      </c>
      <c r="I60" s="9">
        <f>IF(OR(C60="",F60="",G60=""),"",IFERROR(INDEX('Ücret Bantları'!$D$6:$D$17,MATCH(F60,'Ücret Bantları'!$A$6:$A$17,0)),""))</f>
      </c>
      <c r="J60" s="9">
        <f>IF(OR(C60="",F60="",G60=""),"",IFERROR(INDEX('Ücret Bantları'!$G$6:$G$17,MATCH(F60,'Ücret Bantları'!$A$6:$A$17,0)),""))</f>
      </c>
      <c r="K60" s="13">
        <f>IF(OR(I60=""),"",G60/I60)</f>
      </c>
      <c r="L60" s="13">
        <f>IF(H60="","",(G60-H60)/(J60-H60))</f>
      </c>
      <c r="M60" s="11">
        <f>IF(L60="","",IF(OR(L60&lt;0,L60&gt;1),"-",IF(L60&lt;0.25,"1. çeyrek",IF(L60&lt;0.5,"2. çeyrek",IF(L60&lt;0.75,"3. çeyrek","4. çeyrek")))))</f>
      </c>
      <c r="N60" s="11">
        <f>IF(K60="","",IF(K60&lt;'Parametreler'!$C$11,"Gelişim bölgesi",IF(K60&gt;'Parametreler'!$C$12,"Üst bölge","Hedef bölge")))</f>
      </c>
      <c r="O60" s="11">
        <f>IF(OR(C60="",F60="",G60=""),"",IF(H60="","Kademe yok",IF(G60&lt;H60,"Bant altı",IF(G60&gt;J60,"Bant üstü","Bant içi"))))</f>
      </c>
      <c r="P60" s="9">
        <f>IF(OR(O60="",O60="Kademe yok"),"",IF(O60="Bant altı",H60-G60,IF(O60="Bant üstü",G60-J60,0)))</f>
      </c>
      <c r="Q60" s="19"/>
    </row>
    <row r="61" spans="1:17" x14ac:dyDescent="0.25">
      <c r="A61" s="17">
        <v>56</v>
      </c>
      <c r="B61" s="14"/>
      <c r="C61" s="14"/>
      <c r="D61" s="14"/>
      <c r="E61" s="14"/>
      <c r="F61" s="21"/>
      <c r="G61" s="15"/>
      <c r="H61" s="9">
        <f>IF(OR(C61="",F61="",G61=""),"",IFERROR(INDEX('Ücret Bantları'!$F$6:$F$17,MATCH(F61,'Ücret Bantları'!$A$6:$A$17,0)),""))</f>
      </c>
      <c r="I61" s="9">
        <f>IF(OR(C61="",F61="",G61=""),"",IFERROR(INDEX('Ücret Bantları'!$D$6:$D$17,MATCH(F61,'Ücret Bantları'!$A$6:$A$17,0)),""))</f>
      </c>
      <c r="J61" s="9">
        <f>IF(OR(C61="",F61="",G61=""),"",IFERROR(INDEX('Ücret Bantları'!$G$6:$G$17,MATCH(F61,'Ücret Bantları'!$A$6:$A$17,0)),""))</f>
      </c>
      <c r="K61" s="13">
        <f>IF(OR(I61=""),"",G61/I61)</f>
      </c>
      <c r="L61" s="13">
        <f>IF(H61="","",(G61-H61)/(J61-H61))</f>
      </c>
      <c r="M61" s="11">
        <f>IF(L61="","",IF(OR(L61&lt;0,L61&gt;1),"-",IF(L61&lt;0.25,"1. çeyrek",IF(L61&lt;0.5,"2. çeyrek",IF(L61&lt;0.75,"3. çeyrek","4. çeyrek")))))</f>
      </c>
      <c r="N61" s="11">
        <f>IF(K61="","",IF(K61&lt;'Parametreler'!$C$11,"Gelişim bölgesi",IF(K61&gt;'Parametreler'!$C$12,"Üst bölge","Hedef bölge")))</f>
      </c>
      <c r="O61" s="11">
        <f>IF(OR(C61="",F61="",G61=""),"",IF(H61="","Kademe yok",IF(G61&lt;H61,"Bant altı",IF(G61&gt;J61,"Bant üstü","Bant içi"))))</f>
      </c>
      <c r="P61" s="9">
        <f>IF(OR(O61="",O61="Kademe yok"),"",IF(O61="Bant altı",H61-G61,IF(O61="Bant üstü",G61-J61,0)))</f>
      </c>
      <c r="Q61" s="19"/>
    </row>
    <row r="62" spans="1:17" x14ac:dyDescent="0.25">
      <c r="A62" s="17">
        <v>57</v>
      </c>
      <c r="B62" s="14"/>
      <c r="C62" s="14"/>
      <c r="D62" s="14"/>
      <c r="E62" s="14"/>
      <c r="F62" s="21"/>
      <c r="G62" s="15"/>
      <c r="H62" s="9">
        <f>IF(OR(C62="",F62="",G62=""),"",IFERROR(INDEX('Ücret Bantları'!$F$6:$F$17,MATCH(F62,'Ücret Bantları'!$A$6:$A$17,0)),""))</f>
      </c>
      <c r="I62" s="9">
        <f>IF(OR(C62="",F62="",G62=""),"",IFERROR(INDEX('Ücret Bantları'!$D$6:$D$17,MATCH(F62,'Ücret Bantları'!$A$6:$A$17,0)),""))</f>
      </c>
      <c r="J62" s="9">
        <f>IF(OR(C62="",F62="",G62=""),"",IFERROR(INDEX('Ücret Bantları'!$G$6:$G$17,MATCH(F62,'Ücret Bantları'!$A$6:$A$17,0)),""))</f>
      </c>
      <c r="K62" s="13">
        <f>IF(OR(I62=""),"",G62/I62)</f>
      </c>
      <c r="L62" s="13">
        <f>IF(H62="","",(G62-H62)/(J62-H62))</f>
      </c>
      <c r="M62" s="11">
        <f>IF(L62="","",IF(OR(L62&lt;0,L62&gt;1),"-",IF(L62&lt;0.25,"1. çeyrek",IF(L62&lt;0.5,"2. çeyrek",IF(L62&lt;0.75,"3. çeyrek","4. çeyrek")))))</f>
      </c>
      <c r="N62" s="11">
        <f>IF(K62="","",IF(K62&lt;'Parametreler'!$C$11,"Gelişim bölgesi",IF(K62&gt;'Parametreler'!$C$12,"Üst bölge","Hedef bölge")))</f>
      </c>
      <c r="O62" s="11">
        <f>IF(OR(C62="",F62="",G62=""),"",IF(H62="","Kademe yok",IF(G62&lt;H62,"Bant altı",IF(G62&gt;J62,"Bant üstü","Bant içi"))))</f>
      </c>
      <c r="P62" s="9">
        <f>IF(OR(O62="",O62="Kademe yok"),"",IF(O62="Bant altı",H62-G62,IF(O62="Bant üstü",G62-J62,0)))</f>
      </c>
      <c r="Q62" s="19"/>
    </row>
    <row r="63" spans="1:17" x14ac:dyDescent="0.25">
      <c r="A63" s="17">
        <v>58</v>
      </c>
      <c r="B63" s="14"/>
      <c r="C63" s="14"/>
      <c r="D63" s="14"/>
      <c r="E63" s="14"/>
      <c r="F63" s="21"/>
      <c r="G63" s="15"/>
      <c r="H63" s="9">
        <f>IF(OR(C63="",F63="",G63=""),"",IFERROR(INDEX('Ücret Bantları'!$F$6:$F$17,MATCH(F63,'Ücret Bantları'!$A$6:$A$17,0)),""))</f>
      </c>
      <c r="I63" s="9">
        <f>IF(OR(C63="",F63="",G63=""),"",IFERROR(INDEX('Ücret Bantları'!$D$6:$D$17,MATCH(F63,'Ücret Bantları'!$A$6:$A$17,0)),""))</f>
      </c>
      <c r="J63" s="9">
        <f>IF(OR(C63="",F63="",G63=""),"",IFERROR(INDEX('Ücret Bantları'!$G$6:$G$17,MATCH(F63,'Ücret Bantları'!$A$6:$A$17,0)),""))</f>
      </c>
      <c r="K63" s="13">
        <f>IF(OR(I63=""),"",G63/I63)</f>
      </c>
      <c r="L63" s="13">
        <f>IF(H63="","",(G63-H63)/(J63-H63))</f>
      </c>
      <c r="M63" s="11">
        <f>IF(L63="","",IF(OR(L63&lt;0,L63&gt;1),"-",IF(L63&lt;0.25,"1. çeyrek",IF(L63&lt;0.5,"2. çeyrek",IF(L63&lt;0.75,"3. çeyrek","4. çeyrek")))))</f>
      </c>
      <c r="N63" s="11">
        <f>IF(K63="","",IF(K63&lt;'Parametreler'!$C$11,"Gelişim bölgesi",IF(K63&gt;'Parametreler'!$C$12,"Üst bölge","Hedef bölge")))</f>
      </c>
      <c r="O63" s="11">
        <f>IF(OR(C63="",F63="",G63=""),"",IF(H63="","Kademe yok",IF(G63&lt;H63,"Bant altı",IF(G63&gt;J63,"Bant üstü","Bant içi"))))</f>
      </c>
      <c r="P63" s="9">
        <f>IF(OR(O63="",O63="Kademe yok"),"",IF(O63="Bant altı",H63-G63,IF(O63="Bant üstü",G63-J63,0)))</f>
      </c>
      <c r="Q63" s="19"/>
    </row>
    <row r="64" spans="1:17" x14ac:dyDescent="0.25">
      <c r="A64" s="17">
        <v>59</v>
      </c>
      <c r="B64" s="14"/>
      <c r="C64" s="14"/>
      <c r="D64" s="14"/>
      <c r="E64" s="14"/>
      <c r="F64" s="21"/>
      <c r="G64" s="15"/>
      <c r="H64" s="9">
        <f>IF(OR(C64="",F64="",G64=""),"",IFERROR(INDEX('Ücret Bantları'!$F$6:$F$17,MATCH(F64,'Ücret Bantları'!$A$6:$A$17,0)),""))</f>
      </c>
      <c r="I64" s="9">
        <f>IF(OR(C64="",F64="",G64=""),"",IFERROR(INDEX('Ücret Bantları'!$D$6:$D$17,MATCH(F64,'Ücret Bantları'!$A$6:$A$17,0)),""))</f>
      </c>
      <c r="J64" s="9">
        <f>IF(OR(C64="",F64="",G64=""),"",IFERROR(INDEX('Ücret Bantları'!$G$6:$G$17,MATCH(F64,'Ücret Bantları'!$A$6:$A$17,0)),""))</f>
      </c>
      <c r="K64" s="13">
        <f>IF(OR(I64=""),"",G64/I64)</f>
      </c>
      <c r="L64" s="13">
        <f>IF(H64="","",(G64-H64)/(J64-H64))</f>
      </c>
      <c r="M64" s="11">
        <f>IF(L64="","",IF(OR(L64&lt;0,L64&gt;1),"-",IF(L64&lt;0.25,"1. çeyrek",IF(L64&lt;0.5,"2. çeyrek",IF(L64&lt;0.75,"3. çeyrek","4. çeyrek")))))</f>
      </c>
      <c r="N64" s="11">
        <f>IF(K64="","",IF(K64&lt;'Parametreler'!$C$11,"Gelişim bölgesi",IF(K64&gt;'Parametreler'!$C$12,"Üst bölge","Hedef bölge")))</f>
      </c>
      <c r="O64" s="11">
        <f>IF(OR(C64="",F64="",G64=""),"",IF(H64="","Kademe yok",IF(G64&lt;H64,"Bant altı",IF(G64&gt;J64,"Bant üstü","Bant içi"))))</f>
      </c>
      <c r="P64" s="9">
        <f>IF(OR(O64="",O64="Kademe yok"),"",IF(O64="Bant altı",H64-G64,IF(O64="Bant üstü",G64-J64,0)))</f>
      </c>
      <c r="Q64" s="19"/>
    </row>
    <row r="65" spans="1:17" x14ac:dyDescent="0.25">
      <c r="A65" s="17">
        <v>60</v>
      </c>
      <c r="B65" s="14"/>
      <c r="C65" s="14"/>
      <c r="D65" s="14"/>
      <c r="E65" s="14"/>
      <c r="F65" s="21"/>
      <c r="G65" s="15"/>
      <c r="H65" s="9">
        <f>IF(OR(C65="",F65="",G65=""),"",IFERROR(INDEX('Ücret Bantları'!$F$6:$F$17,MATCH(F65,'Ücret Bantları'!$A$6:$A$17,0)),""))</f>
      </c>
      <c r="I65" s="9">
        <f>IF(OR(C65="",F65="",G65=""),"",IFERROR(INDEX('Ücret Bantları'!$D$6:$D$17,MATCH(F65,'Ücret Bantları'!$A$6:$A$17,0)),""))</f>
      </c>
      <c r="J65" s="9">
        <f>IF(OR(C65="",F65="",G65=""),"",IFERROR(INDEX('Ücret Bantları'!$G$6:$G$17,MATCH(F65,'Ücret Bantları'!$A$6:$A$17,0)),""))</f>
      </c>
      <c r="K65" s="13">
        <f>IF(OR(I65=""),"",G65/I65)</f>
      </c>
      <c r="L65" s="13">
        <f>IF(H65="","",(G65-H65)/(J65-H65))</f>
      </c>
      <c r="M65" s="11">
        <f>IF(L65="","",IF(OR(L65&lt;0,L65&gt;1),"-",IF(L65&lt;0.25,"1. çeyrek",IF(L65&lt;0.5,"2. çeyrek",IF(L65&lt;0.75,"3. çeyrek","4. çeyrek")))))</f>
      </c>
      <c r="N65" s="11">
        <f>IF(K65="","",IF(K65&lt;'Parametreler'!$C$11,"Gelişim bölgesi",IF(K65&gt;'Parametreler'!$C$12,"Üst bölge","Hedef bölge")))</f>
      </c>
      <c r="O65" s="11">
        <f>IF(OR(C65="",F65="",G65=""),"",IF(H65="","Kademe yok",IF(G65&lt;H65,"Bant altı",IF(G65&gt;J65,"Bant üstü","Bant içi"))))</f>
      </c>
      <c r="P65" s="9">
        <f>IF(OR(O65="",O65="Kademe yok"),"",IF(O65="Bant altı",H65-G65,IF(O65="Bant üstü",G65-J65,0)))</f>
      </c>
      <c r="Q65" s="19"/>
    </row>
    <row r="66" spans="1:17" x14ac:dyDescent="0.25">
      <c r="A66" s="17">
        <v>61</v>
      </c>
      <c r="B66" s="14"/>
      <c r="C66" s="14"/>
      <c r="D66" s="14"/>
      <c r="E66" s="14"/>
      <c r="F66" s="21"/>
      <c r="G66" s="15"/>
      <c r="H66" s="9">
        <f>IF(OR(C66="",F66="",G66=""),"",IFERROR(INDEX('Ücret Bantları'!$F$6:$F$17,MATCH(F66,'Ücret Bantları'!$A$6:$A$17,0)),""))</f>
      </c>
      <c r="I66" s="9">
        <f>IF(OR(C66="",F66="",G66=""),"",IFERROR(INDEX('Ücret Bantları'!$D$6:$D$17,MATCH(F66,'Ücret Bantları'!$A$6:$A$17,0)),""))</f>
      </c>
      <c r="J66" s="9">
        <f>IF(OR(C66="",F66="",G66=""),"",IFERROR(INDEX('Ücret Bantları'!$G$6:$G$17,MATCH(F66,'Ücret Bantları'!$A$6:$A$17,0)),""))</f>
      </c>
      <c r="K66" s="13">
        <f>IF(OR(I66=""),"",G66/I66)</f>
      </c>
      <c r="L66" s="13">
        <f>IF(H66="","",(G66-H66)/(J66-H66))</f>
      </c>
      <c r="M66" s="11">
        <f>IF(L66="","",IF(OR(L66&lt;0,L66&gt;1),"-",IF(L66&lt;0.25,"1. çeyrek",IF(L66&lt;0.5,"2. çeyrek",IF(L66&lt;0.75,"3. çeyrek","4. çeyrek")))))</f>
      </c>
      <c r="N66" s="11">
        <f>IF(K66="","",IF(K66&lt;'Parametreler'!$C$11,"Gelişim bölgesi",IF(K66&gt;'Parametreler'!$C$12,"Üst bölge","Hedef bölge")))</f>
      </c>
      <c r="O66" s="11">
        <f>IF(OR(C66="",F66="",G66=""),"",IF(H66="","Kademe yok",IF(G66&lt;H66,"Bant altı",IF(G66&gt;J66,"Bant üstü","Bant içi"))))</f>
      </c>
      <c r="P66" s="9">
        <f>IF(OR(O66="",O66="Kademe yok"),"",IF(O66="Bant altı",H66-G66,IF(O66="Bant üstü",G66-J66,0)))</f>
      </c>
      <c r="Q66" s="19"/>
    </row>
    <row r="67" spans="1:17" x14ac:dyDescent="0.25">
      <c r="A67" s="17">
        <v>62</v>
      </c>
      <c r="B67" s="14"/>
      <c r="C67" s="14"/>
      <c r="D67" s="14"/>
      <c r="E67" s="14"/>
      <c r="F67" s="21"/>
      <c r="G67" s="15"/>
      <c r="H67" s="9">
        <f>IF(OR(C67="",F67="",G67=""),"",IFERROR(INDEX('Ücret Bantları'!$F$6:$F$17,MATCH(F67,'Ücret Bantları'!$A$6:$A$17,0)),""))</f>
      </c>
      <c r="I67" s="9">
        <f>IF(OR(C67="",F67="",G67=""),"",IFERROR(INDEX('Ücret Bantları'!$D$6:$D$17,MATCH(F67,'Ücret Bantları'!$A$6:$A$17,0)),""))</f>
      </c>
      <c r="J67" s="9">
        <f>IF(OR(C67="",F67="",G67=""),"",IFERROR(INDEX('Ücret Bantları'!$G$6:$G$17,MATCH(F67,'Ücret Bantları'!$A$6:$A$17,0)),""))</f>
      </c>
      <c r="K67" s="13">
        <f>IF(OR(I67=""),"",G67/I67)</f>
      </c>
      <c r="L67" s="13">
        <f>IF(H67="","",(G67-H67)/(J67-H67))</f>
      </c>
      <c r="M67" s="11">
        <f>IF(L67="","",IF(OR(L67&lt;0,L67&gt;1),"-",IF(L67&lt;0.25,"1. çeyrek",IF(L67&lt;0.5,"2. çeyrek",IF(L67&lt;0.75,"3. çeyrek","4. çeyrek")))))</f>
      </c>
      <c r="N67" s="11">
        <f>IF(K67="","",IF(K67&lt;'Parametreler'!$C$11,"Gelişim bölgesi",IF(K67&gt;'Parametreler'!$C$12,"Üst bölge","Hedef bölge")))</f>
      </c>
      <c r="O67" s="11">
        <f>IF(OR(C67="",F67="",G67=""),"",IF(H67="","Kademe yok",IF(G67&lt;H67,"Bant altı",IF(G67&gt;J67,"Bant üstü","Bant içi"))))</f>
      </c>
      <c r="P67" s="9">
        <f>IF(OR(O67="",O67="Kademe yok"),"",IF(O67="Bant altı",H67-G67,IF(O67="Bant üstü",G67-J67,0)))</f>
      </c>
      <c r="Q67" s="19"/>
    </row>
    <row r="68" spans="1:17" x14ac:dyDescent="0.25">
      <c r="A68" s="17">
        <v>63</v>
      </c>
      <c r="B68" s="14"/>
      <c r="C68" s="14"/>
      <c r="D68" s="14"/>
      <c r="E68" s="14"/>
      <c r="F68" s="21"/>
      <c r="G68" s="15"/>
      <c r="H68" s="9">
        <f>IF(OR(C68="",F68="",G68=""),"",IFERROR(INDEX('Ücret Bantları'!$F$6:$F$17,MATCH(F68,'Ücret Bantları'!$A$6:$A$17,0)),""))</f>
      </c>
      <c r="I68" s="9">
        <f>IF(OR(C68="",F68="",G68=""),"",IFERROR(INDEX('Ücret Bantları'!$D$6:$D$17,MATCH(F68,'Ücret Bantları'!$A$6:$A$17,0)),""))</f>
      </c>
      <c r="J68" s="9">
        <f>IF(OR(C68="",F68="",G68=""),"",IFERROR(INDEX('Ücret Bantları'!$G$6:$G$17,MATCH(F68,'Ücret Bantları'!$A$6:$A$17,0)),""))</f>
      </c>
      <c r="K68" s="13">
        <f>IF(OR(I68=""),"",G68/I68)</f>
      </c>
      <c r="L68" s="13">
        <f>IF(H68="","",(G68-H68)/(J68-H68))</f>
      </c>
      <c r="M68" s="11">
        <f>IF(L68="","",IF(OR(L68&lt;0,L68&gt;1),"-",IF(L68&lt;0.25,"1. çeyrek",IF(L68&lt;0.5,"2. çeyrek",IF(L68&lt;0.75,"3. çeyrek","4. çeyrek")))))</f>
      </c>
      <c r="N68" s="11">
        <f>IF(K68="","",IF(K68&lt;'Parametreler'!$C$11,"Gelişim bölgesi",IF(K68&gt;'Parametreler'!$C$12,"Üst bölge","Hedef bölge")))</f>
      </c>
      <c r="O68" s="11">
        <f>IF(OR(C68="",F68="",G68=""),"",IF(H68="","Kademe yok",IF(G68&lt;H68,"Bant altı",IF(G68&gt;J68,"Bant üstü","Bant içi"))))</f>
      </c>
      <c r="P68" s="9">
        <f>IF(OR(O68="",O68="Kademe yok"),"",IF(O68="Bant altı",H68-G68,IF(O68="Bant üstü",G68-J68,0)))</f>
      </c>
      <c r="Q68" s="19"/>
    </row>
    <row r="69" spans="1:17" x14ac:dyDescent="0.25">
      <c r="A69" s="17">
        <v>64</v>
      </c>
      <c r="B69" s="14"/>
      <c r="C69" s="14"/>
      <c r="D69" s="14"/>
      <c r="E69" s="14"/>
      <c r="F69" s="21"/>
      <c r="G69" s="15"/>
      <c r="H69" s="9">
        <f>IF(OR(C69="",F69="",G69=""),"",IFERROR(INDEX('Ücret Bantları'!$F$6:$F$17,MATCH(F69,'Ücret Bantları'!$A$6:$A$17,0)),""))</f>
      </c>
      <c r="I69" s="9">
        <f>IF(OR(C69="",F69="",G69=""),"",IFERROR(INDEX('Ücret Bantları'!$D$6:$D$17,MATCH(F69,'Ücret Bantları'!$A$6:$A$17,0)),""))</f>
      </c>
      <c r="J69" s="9">
        <f>IF(OR(C69="",F69="",G69=""),"",IFERROR(INDEX('Ücret Bantları'!$G$6:$G$17,MATCH(F69,'Ücret Bantları'!$A$6:$A$17,0)),""))</f>
      </c>
      <c r="K69" s="13">
        <f>IF(OR(I69=""),"",G69/I69)</f>
      </c>
      <c r="L69" s="13">
        <f>IF(H69="","",(G69-H69)/(J69-H69))</f>
      </c>
      <c r="M69" s="11">
        <f>IF(L69="","",IF(OR(L69&lt;0,L69&gt;1),"-",IF(L69&lt;0.25,"1. çeyrek",IF(L69&lt;0.5,"2. çeyrek",IF(L69&lt;0.75,"3. çeyrek","4. çeyrek")))))</f>
      </c>
      <c r="N69" s="11">
        <f>IF(K69="","",IF(K69&lt;'Parametreler'!$C$11,"Gelişim bölgesi",IF(K69&gt;'Parametreler'!$C$12,"Üst bölge","Hedef bölge")))</f>
      </c>
      <c r="O69" s="11">
        <f>IF(OR(C69="",F69="",G69=""),"",IF(H69="","Kademe yok",IF(G69&lt;H69,"Bant altı",IF(G69&gt;J69,"Bant üstü","Bant içi"))))</f>
      </c>
      <c r="P69" s="9">
        <f>IF(OR(O69="",O69="Kademe yok"),"",IF(O69="Bant altı",H69-G69,IF(O69="Bant üstü",G69-J69,0)))</f>
      </c>
      <c r="Q69" s="19"/>
    </row>
    <row r="70" spans="1:17" x14ac:dyDescent="0.25">
      <c r="A70" s="17">
        <v>65</v>
      </c>
      <c r="B70" s="14"/>
      <c r="C70" s="14"/>
      <c r="D70" s="14"/>
      <c r="E70" s="14"/>
      <c r="F70" s="21"/>
      <c r="G70" s="15"/>
      <c r="H70" s="9">
        <f>IF(OR(C70="",F70="",G70=""),"",IFERROR(INDEX('Ücret Bantları'!$F$6:$F$17,MATCH(F70,'Ücret Bantları'!$A$6:$A$17,0)),""))</f>
      </c>
      <c r="I70" s="9">
        <f>IF(OR(C70="",F70="",G70=""),"",IFERROR(INDEX('Ücret Bantları'!$D$6:$D$17,MATCH(F70,'Ücret Bantları'!$A$6:$A$17,0)),""))</f>
      </c>
      <c r="J70" s="9">
        <f>IF(OR(C70="",F70="",G70=""),"",IFERROR(INDEX('Ücret Bantları'!$G$6:$G$17,MATCH(F70,'Ücret Bantları'!$A$6:$A$17,0)),""))</f>
      </c>
      <c r="K70" s="13">
        <f>IF(OR(I70=""),"",G70/I70)</f>
      </c>
      <c r="L70" s="13">
        <f>IF(H70="","",(G70-H70)/(J70-H70))</f>
      </c>
      <c r="M70" s="11">
        <f>IF(L70="","",IF(OR(L70&lt;0,L70&gt;1),"-",IF(L70&lt;0.25,"1. çeyrek",IF(L70&lt;0.5,"2. çeyrek",IF(L70&lt;0.75,"3. çeyrek","4. çeyrek")))))</f>
      </c>
      <c r="N70" s="11">
        <f>IF(K70="","",IF(K70&lt;'Parametreler'!$C$11,"Gelişim bölgesi",IF(K70&gt;'Parametreler'!$C$12,"Üst bölge","Hedef bölge")))</f>
      </c>
      <c r="O70" s="11">
        <f>IF(OR(C70="",F70="",G70=""),"",IF(H70="","Kademe yok",IF(G70&lt;H70,"Bant altı",IF(G70&gt;J70,"Bant üstü","Bant içi"))))</f>
      </c>
      <c r="P70" s="9">
        <f>IF(OR(O70="",O70="Kademe yok"),"",IF(O70="Bant altı",H70-G70,IF(O70="Bant üstü",G70-J70,0)))</f>
      </c>
      <c r="Q70" s="19"/>
    </row>
    <row r="71" spans="1:17" x14ac:dyDescent="0.25">
      <c r="A71" s="17">
        <v>66</v>
      </c>
      <c r="B71" s="14"/>
      <c r="C71" s="14"/>
      <c r="D71" s="14"/>
      <c r="E71" s="14"/>
      <c r="F71" s="21"/>
      <c r="G71" s="15"/>
      <c r="H71" s="9">
        <f>IF(OR(C71="",F71="",G71=""),"",IFERROR(INDEX('Ücret Bantları'!$F$6:$F$17,MATCH(F71,'Ücret Bantları'!$A$6:$A$17,0)),""))</f>
      </c>
      <c r="I71" s="9">
        <f>IF(OR(C71="",F71="",G71=""),"",IFERROR(INDEX('Ücret Bantları'!$D$6:$D$17,MATCH(F71,'Ücret Bantları'!$A$6:$A$17,0)),""))</f>
      </c>
      <c r="J71" s="9">
        <f>IF(OR(C71="",F71="",G71=""),"",IFERROR(INDEX('Ücret Bantları'!$G$6:$G$17,MATCH(F71,'Ücret Bantları'!$A$6:$A$17,0)),""))</f>
      </c>
      <c r="K71" s="13">
        <f>IF(OR(I71=""),"",G71/I71)</f>
      </c>
      <c r="L71" s="13">
        <f>IF(H71="","",(G71-H71)/(J71-H71))</f>
      </c>
      <c r="M71" s="11">
        <f>IF(L71="","",IF(OR(L71&lt;0,L71&gt;1),"-",IF(L71&lt;0.25,"1. çeyrek",IF(L71&lt;0.5,"2. çeyrek",IF(L71&lt;0.75,"3. çeyrek","4. çeyrek")))))</f>
      </c>
      <c r="N71" s="11">
        <f>IF(K71="","",IF(K71&lt;'Parametreler'!$C$11,"Gelişim bölgesi",IF(K71&gt;'Parametreler'!$C$12,"Üst bölge","Hedef bölge")))</f>
      </c>
      <c r="O71" s="11">
        <f>IF(OR(C71="",F71="",G71=""),"",IF(H71="","Kademe yok",IF(G71&lt;H71,"Bant altı",IF(G71&gt;J71,"Bant üstü","Bant içi"))))</f>
      </c>
      <c r="P71" s="9">
        <f>IF(OR(O71="",O71="Kademe yok"),"",IF(O71="Bant altı",H71-G71,IF(O71="Bant üstü",G71-J71,0)))</f>
      </c>
      <c r="Q71" s="19"/>
    </row>
    <row r="72" spans="1:17" x14ac:dyDescent="0.25">
      <c r="A72" s="17">
        <v>67</v>
      </c>
      <c r="B72" s="14"/>
      <c r="C72" s="14"/>
      <c r="D72" s="14"/>
      <c r="E72" s="14"/>
      <c r="F72" s="21"/>
      <c r="G72" s="15"/>
      <c r="H72" s="9">
        <f>IF(OR(C72="",F72="",G72=""),"",IFERROR(INDEX('Ücret Bantları'!$F$6:$F$17,MATCH(F72,'Ücret Bantları'!$A$6:$A$17,0)),""))</f>
      </c>
      <c r="I72" s="9">
        <f>IF(OR(C72="",F72="",G72=""),"",IFERROR(INDEX('Ücret Bantları'!$D$6:$D$17,MATCH(F72,'Ücret Bantları'!$A$6:$A$17,0)),""))</f>
      </c>
      <c r="J72" s="9">
        <f>IF(OR(C72="",F72="",G72=""),"",IFERROR(INDEX('Ücret Bantları'!$G$6:$G$17,MATCH(F72,'Ücret Bantları'!$A$6:$A$17,0)),""))</f>
      </c>
      <c r="K72" s="13">
        <f>IF(OR(I72=""),"",G72/I72)</f>
      </c>
      <c r="L72" s="13">
        <f>IF(H72="","",(G72-H72)/(J72-H72))</f>
      </c>
      <c r="M72" s="11">
        <f>IF(L72="","",IF(OR(L72&lt;0,L72&gt;1),"-",IF(L72&lt;0.25,"1. çeyrek",IF(L72&lt;0.5,"2. çeyrek",IF(L72&lt;0.75,"3. çeyrek","4. çeyrek")))))</f>
      </c>
      <c r="N72" s="11">
        <f>IF(K72="","",IF(K72&lt;'Parametreler'!$C$11,"Gelişim bölgesi",IF(K72&gt;'Parametreler'!$C$12,"Üst bölge","Hedef bölge")))</f>
      </c>
      <c r="O72" s="11">
        <f>IF(OR(C72="",F72="",G72=""),"",IF(H72="","Kademe yok",IF(G72&lt;H72,"Bant altı",IF(G72&gt;J72,"Bant üstü","Bant içi"))))</f>
      </c>
      <c r="P72" s="9">
        <f>IF(OR(O72="",O72="Kademe yok"),"",IF(O72="Bant altı",H72-G72,IF(O72="Bant üstü",G72-J72,0)))</f>
      </c>
      <c r="Q72" s="19"/>
    </row>
    <row r="73" spans="1:17" x14ac:dyDescent="0.25">
      <c r="A73" s="17">
        <v>68</v>
      </c>
      <c r="B73" s="14"/>
      <c r="C73" s="14"/>
      <c r="D73" s="14"/>
      <c r="E73" s="14"/>
      <c r="F73" s="21"/>
      <c r="G73" s="15"/>
      <c r="H73" s="9">
        <f>IF(OR(C73="",F73="",G73=""),"",IFERROR(INDEX('Ücret Bantları'!$F$6:$F$17,MATCH(F73,'Ücret Bantları'!$A$6:$A$17,0)),""))</f>
      </c>
      <c r="I73" s="9">
        <f>IF(OR(C73="",F73="",G73=""),"",IFERROR(INDEX('Ücret Bantları'!$D$6:$D$17,MATCH(F73,'Ücret Bantları'!$A$6:$A$17,0)),""))</f>
      </c>
      <c r="J73" s="9">
        <f>IF(OR(C73="",F73="",G73=""),"",IFERROR(INDEX('Ücret Bantları'!$G$6:$G$17,MATCH(F73,'Ücret Bantları'!$A$6:$A$17,0)),""))</f>
      </c>
      <c r="K73" s="13">
        <f>IF(OR(I73=""),"",G73/I73)</f>
      </c>
      <c r="L73" s="13">
        <f>IF(H73="","",(G73-H73)/(J73-H73))</f>
      </c>
      <c r="M73" s="11">
        <f>IF(L73="","",IF(OR(L73&lt;0,L73&gt;1),"-",IF(L73&lt;0.25,"1. çeyrek",IF(L73&lt;0.5,"2. çeyrek",IF(L73&lt;0.75,"3. çeyrek","4. çeyrek")))))</f>
      </c>
      <c r="N73" s="11">
        <f>IF(K73="","",IF(K73&lt;'Parametreler'!$C$11,"Gelişim bölgesi",IF(K73&gt;'Parametreler'!$C$12,"Üst bölge","Hedef bölge")))</f>
      </c>
      <c r="O73" s="11">
        <f>IF(OR(C73="",F73="",G73=""),"",IF(H73="","Kademe yok",IF(G73&lt;H73,"Bant altı",IF(G73&gt;J73,"Bant üstü","Bant içi"))))</f>
      </c>
      <c r="P73" s="9">
        <f>IF(OR(O73="",O73="Kademe yok"),"",IF(O73="Bant altı",H73-G73,IF(O73="Bant üstü",G73-J73,0)))</f>
      </c>
      <c r="Q73" s="19"/>
    </row>
    <row r="74" spans="1:17" x14ac:dyDescent="0.25">
      <c r="A74" s="17">
        <v>69</v>
      </c>
      <c r="B74" s="14"/>
      <c r="C74" s="14"/>
      <c r="D74" s="14"/>
      <c r="E74" s="14"/>
      <c r="F74" s="21"/>
      <c r="G74" s="15"/>
      <c r="H74" s="9">
        <f>IF(OR(C74="",F74="",G74=""),"",IFERROR(INDEX('Ücret Bantları'!$F$6:$F$17,MATCH(F74,'Ücret Bantları'!$A$6:$A$17,0)),""))</f>
      </c>
      <c r="I74" s="9">
        <f>IF(OR(C74="",F74="",G74=""),"",IFERROR(INDEX('Ücret Bantları'!$D$6:$D$17,MATCH(F74,'Ücret Bantları'!$A$6:$A$17,0)),""))</f>
      </c>
      <c r="J74" s="9">
        <f>IF(OR(C74="",F74="",G74=""),"",IFERROR(INDEX('Ücret Bantları'!$G$6:$G$17,MATCH(F74,'Ücret Bantları'!$A$6:$A$17,0)),""))</f>
      </c>
      <c r="K74" s="13">
        <f>IF(OR(I74=""),"",G74/I74)</f>
      </c>
      <c r="L74" s="13">
        <f>IF(H74="","",(G74-H74)/(J74-H74))</f>
      </c>
      <c r="M74" s="11">
        <f>IF(L74="","",IF(OR(L74&lt;0,L74&gt;1),"-",IF(L74&lt;0.25,"1. çeyrek",IF(L74&lt;0.5,"2. çeyrek",IF(L74&lt;0.75,"3. çeyrek","4. çeyrek")))))</f>
      </c>
      <c r="N74" s="11">
        <f>IF(K74="","",IF(K74&lt;'Parametreler'!$C$11,"Gelişim bölgesi",IF(K74&gt;'Parametreler'!$C$12,"Üst bölge","Hedef bölge")))</f>
      </c>
      <c r="O74" s="11">
        <f>IF(OR(C74="",F74="",G74=""),"",IF(H74="","Kademe yok",IF(G74&lt;H74,"Bant altı",IF(G74&gt;J74,"Bant üstü","Bant içi"))))</f>
      </c>
      <c r="P74" s="9">
        <f>IF(OR(O74="",O74="Kademe yok"),"",IF(O74="Bant altı",H74-G74,IF(O74="Bant üstü",G74-J74,0)))</f>
      </c>
      <c r="Q74" s="19"/>
    </row>
    <row r="75" spans="1:17" x14ac:dyDescent="0.25">
      <c r="A75" s="17">
        <v>70</v>
      </c>
      <c r="B75" s="14"/>
      <c r="C75" s="14"/>
      <c r="D75" s="14"/>
      <c r="E75" s="14"/>
      <c r="F75" s="21"/>
      <c r="G75" s="15"/>
      <c r="H75" s="9">
        <f>IF(OR(C75="",F75="",G75=""),"",IFERROR(INDEX('Ücret Bantları'!$F$6:$F$17,MATCH(F75,'Ücret Bantları'!$A$6:$A$17,0)),""))</f>
      </c>
      <c r="I75" s="9">
        <f>IF(OR(C75="",F75="",G75=""),"",IFERROR(INDEX('Ücret Bantları'!$D$6:$D$17,MATCH(F75,'Ücret Bantları'!$A$6:$A$17,0)),""))</f>
      </c>
      <c r="J75" s="9">
        <f>IF(OR(C75="",F75="",G75=""),"",IFERROR(INDEX('Ücret Bantları'!$G$6:$G$17,MATCH(F75,'Ücret Bantları'!$A$6:$A$17,0)),""))</f>
      </c>
      <c r="K75" s="13">
        <f>IF(OR(I75=""),"",G75/I75)</f>
      </c>
      <c r="L75" s="13">
        <f>IF(H75="","",(G75-H75)/(J75-H75))</f>
      </c>
      <c r="M75" s="11">
        <f>IF(L75="","",IF(OR(L75&lt;0,L75&gt;1),"-",IF(L75&lt;0.25,"1. çeyrek",IF(L75&lt;0.5,"2. çeyrek",IF(L75&lt;0.75,"3. çeyrek","4. çeyrek")))))</f>
      </c>
      <c r="N75" s="11">
        <f>IF(K75="","",IF(K75&lt;'Parametreler'!$C$11,"Gelişim bölgesi",IF(K75&gt;'Parametreler'!$C$12,"Üst bölge","Hedef bölge")))</f>
      </c>
      <c r="O75" s="11">
        <f>IF(OR(C75="",F75="",G75=""),"",IF(H75="","Kademe yok",IF(G75&lt;H75,"Bant altı",IF(G75&gt;J75,"Bant üstü","Bant içi"))))</f>
      </c>
      <c r="P75" s="9">
        <f>IF(OR(O75="",O75="Kademe yok"),"",IF(O75="Bant altı",H75-G75,IF(O75="Bant üstü",G75-J75,0)))</f>
      </c>
      <c r="Q75" s="19"/>
    </row>
    <row r="76" spans="1:17" x14ac:dyDescent="0.25">
      <c r="A76" s="17">
        <v>71</v>
      </c>
      <c r="B76" s="14"/>
      <c r="C76" s="14"/>
      <c r="D76" s="14"/>
      <c r="E76" s="14"/>
      <c r="F76" s="21"/>
      <c r="G76" s="15"/>
      <c r="H76" s="9">
        <f>IF(OR(C76="",F76="",G76=""),"",IFERROR(INDEX('Ücret Bantları'!$F$6:$F$17,MATCH(F76,'Ücret Bantları'!$A$6:$A$17,0)),""))</f>
      </c>
      <c r="I76" s="9">
        <f>IF(OR(C76="",F76="",G76=""),"",IFERROR(INDEX('Ücret Bantları'!$D$6:$D$17,MATCH(F76,'Ücret Bantları'!$A$6:$A$17,0)),""))</f>
      </c>
      <c r="J76" s="9">
        <f>IF(OR(C76="",F76="",G76=""),"",IFERROR(INDEX('Ücret Bantları'!$G$6:$G$17,MATCH(F76,'Ücret Bantları'!$A$6:$A$17,0)),""))</f>
      </c>
      <c r="K76" s="13">
        <f>IF(OR(I76=""),"",G76/I76)</f>
      </c>
      <c r="L76" s="13">
        <f>IF(H76="","",(G76-H76)/(J76-H76))</f>
      </c>
      <c r="M76" s="11">
        <f>IF(L76="","",IF(OR(L76&lt;0,L76&gt;1),"-",IF(L76&lt;0.25,"1. çeyrek",IF(L76&lt;0.5,"2. çeyrek",IF(L76&lt;0.75,"3. çeyrek","4. çeyrek")))))</f>
      </c>
      <c r="N76" s="11">
        <f>IF(K76="","",IF(K76&lt;'Parametreler'!$C$11,"Gelişim bölgesi",IF(K76&gt;'Parametreler'!$C$12,"Üst bölge","Hedef bölge")))</f>
      </c>
      <c r="O76" s="11">
        <f>IF(OR(C76="",F76="",G76=""),"",IF(H76="","Kademe yok",IF(G76&lt;H76,"Bant altı",IF(G76&gt;J76,"Bant üstü","Bant içi"))))</f>
      </c>
      <c r="P76" s="9">
        <f>IF(OR(O76="",O76="Kademe yok"),"",IF(O76="Bant altı",H76-G76,IF(O76="Bant üstü",G76-J76,0)))</f>
      </c>
      <c r="Q76" s="19"/>
    </row>
    <row r="77" spans="1:17" x14ac:dyDescent="0.25">
      <c r="A77" s="17">
        <v>72</v>
      </c>
      <c r="B77" s="14"/>
      <c r="C77" s="14"/>
      <c r="D77" s="14"/>
      <c r="E77" s="14"/>
      <c r="F77" s="21"/>
      <c r="G77" s="15"/>
      <c r="H77" s="9">
        <f>IF(OR(C77="",F77="",G77=""),"",IFERROR(INDEX('Ücret Bantları'!$F$6:$F$17,MATCH(F77,'Ücret Bantları'!$A$6:$A$17,0)),""))</f>
      </c>
      <c r="I77" s="9">
        <f>IF(OR(C77="",F77="",G77=""),"",IFERROR(INDEX('Ücret Bantları'!$D$6:$D$17,MATCH(F77,'Ücret Bantları'!$A$6:$A$17,0)),""))</f>
      </c>
      <c r="J77" s="9">
        <f>IF(OR(C77="",F77="",G77=""),"",IFERROR(INDEX('Ücret Bantları'!$G$6:$G$17,MATCH(F77,'Ücret Bantları'!$A$6:$A$17,0)),""))</f>
      </c>
      <c r="K77" s="13">
        <f>IF(OR(I77=""),"",G77/I77)</f>
      </c>
      <c r="L77" s="13">
        <f>IF(H77="","",(G77-H77)/(J77-H77))</f>
      </c>
      <c r="M77" s="11">
        <f>IF(L77="","",IF(OR(L77&lt;0,L77&gt;1),"-",IF(L77&lt;0.25,"1. çeyrek",IF(L77&lt;0.5,"2. çeyrek",IF(L77&lt;0.75,"3. çeyrek","4. çeyrek")))))</f>
      </c>
      <c r="N77" s="11">
        <f>IF(K77="","",IF(K77&lt;'Parametreler'!$C$11,"Gelişim bölgesi",IF(K77&gt;'Parametreler'!$C$12,"Üst bölge","Hedef bölge")))</f>
      </c>
      <c r="O77" s="11">
        <f>IF(OR(C77="",F77="",G77=""),"",IF(H77="","Kademe yok",IF(G77&lt;H77,"Bant altı",IF(G77&gt;J77,"Bant üstü","Bant içi"))))</f>
      </c>
      <c r="P77" s="9">
        <f>IF(OR(O77="",O77="Kademe yok"),"",IF(O77="Bant altı",H77-G77,IF(O77="Bant üstü",G77-J77,0)))</f>
      </c>
      <c r="Q77" s="19"/>
    </row>
    <row r="78" spans="1:17" x14ac:dyDescent="0.25">
      <c r="A78" s="17">
        <v>73</v>
      </c>
      <c r="B78" s="14"/>
      <c r="C78" s="14"/>
      <c r="D78" s="14"/>
      <c r="E78" s="14"/>
      <c r="F78" s="21"/>
      <c r="G78" s="15"/>
      <c r="H78" s="9">
        <f>IF(OR(C78="",F78="",G78=""),"",IFERROR(INDEX('Ücret Bantları'!$F$6:$F$17,MATCH(F78,'Ücret Bantları'!$A$6:$A$17,0)),""))</f>
      </c>
      <c r="I78" s="9">
        <f>IF(OR(C78="",F78="",G78=""),"",IFERROR(INDEX('Ücret Bantları'!$D$6:$D$17,MATCH(F78,'Ücret Bantları'!$A$6:$A$17,0)),""))</f>
      </c>
      <c r="J78" s="9">
        <f>IF(OR(C78="",F78="",G78=""),"",IFERROR(INDEX('Ücret Bantları'!$G$6:$G$17,MATCH(F78,'Ücret Bantları'!$A$6:$A$17,0)),""))</f>
      </c>
      <c r="K78" s="13">
        <f>IF(OR(I78=""),"",G78/I78)</f>
      </c>
      <c r="L78" s="13">
        <f>IF(H78="","",(G78-H78)/(J78-H78))</f>
      </c>
      <c r="M78" s="11">
        <f>IF(L78="","",IF(OR(L78&lt;0,L78&gt;1),"-",IF(L78&lt;0.25,"1. çeyrek",IF(L78&lt;0.5,"2. çeyrek",IF(L78&lt;0.75,"3. çeyrek","4. çeyrek")))))</f>
      </c>
      <c r="N78" s="11">
        <f>IF(K78="","",IF(K78&lt;'Parametreler'!$C$11,"Gelişim bölgesi",IF(K78&gt;'Parametreler'!$C$12,"Üst bölge","Hedef bölge")))</f>
      </c>
      <c r="O78" s="11">
        <f>IF(OR(C78="",F78="",G78=""),"",IF(H78="","Kademe yok",IF(G78&lt;H78,"Bant altı",IF(G78&gt;J78,"Bant üstü","Bant içi"))))</f>
      </c>
      <c r="P78" s="9">
        <f>IF(OR(O78="",O78="Kademe yok"),"",IF(O78="Bant altı",H78-G78,IF(O78="Bant üstü",G78-J78,0)))</f>
      </c>
      <c r="Q78" s="19"/>
    </row>
    <row r="79" spans="1:17" x14ac:dyDescent="0.25">
      <c r="A79" s="17">
        <v>74</v>
      </c>
      <c r="B79" s="14"/>
      <c r="C79" s="14"/>
      <c r="D79" s="14"/>
      <c r="E79" s="14"/>
      <c r="F79" s="21"/>
      <c r="G79" s="15"/>
      <c r="H79" s="9">
        <f>IF(OR(C79="",F79="",G79=""),"",IFERROR(INDEX('Ücret Bantları'!$F$6:$F$17,MATCH(F79,'Ücret Bantları'!$A$6:$A$17,0)),""))</f>
      </c>
      <c r="I79" s="9">
        <f>IF(OR(C79="",F79="",G79=""),"",IFERROR(INDEX('Ücret Bantları'!$D$6:$D$17,MATCH(F79,'Ücret Bantları'!$A$6:$A$17,0)),""))</f>
      </c>
      <c r="J79" s="9">
        <f>IF(OR(C79="",F79="",G79=""),"",IFERROR(INDEX('Ücret Bantları'!$G$6:$G$17,MATCH(F79,'Ücret Bantları'!$A$6:$A$17,0)),""))</f>
      </c>
      <c r="K79" s="13">
        <f>IF(OR(I79=""),"",G79/I79)</f>
      </c>
      <c r="L79" s="13">
        <f>IF(H79="","",(G79-H79)/(J79-H79))</f>
      </c>
      <c r="M79" s="11">
        <f>IF(L79="","",IF(OR(L79&lt;0,L79&gt;1),"-",IF(L79&lt;0.25,"1. çeyrek",IF(L79&lt;0.5,"2. çeyrek",IF(L79&lt;0.75,"3. çeyrek","4. çeyrek")))))</f>
      </c>
      <c r="N79" s="11">
        <f>IF(K79="","",IF(K79&lt;'Parametreler'!$C$11,"Gelişim bölgesi",IF(K79&gt;'Parametreler'!$C$12,"Üst bölge","Hedef bölge")))</f>
      </c>
      <c r="O79" s="11">
        <f>IF(OR(C79="",F79="",G79=""),"",IF(H79="","Kademe yok",IF(G79&lt;H79,"Bant altı",IF(G79&gt;J79,"Bant üstü","Bant içi"))))</f>
      </c>
      <c r="P79" s="9">
        <f>IF(OR(O79="",O79="Kademe yok"),"",IF(O79="Bant altı",H79-G79,IF(O79="Bant üstü",G79-J79,0)))</f>
      </c>
      <c r="Q79" s="19"/>
    </row>
    <row r="80" spans="1:17" x14ac:dyDescent="0.25">
      <c r="A80" s="17">
        <v>75</v>
      </c>
      <c r="B80" s="14"/>
      <c r="C80" s="14"/>
      <c r="D80" s="14"/>
      <c r="E80" s="14"/>
      <c r="F80" s="21"/>
      <c r="G80" s="15"/>
      <c r="H80" s="9">
        <f>IF(OR(C80="",F80="",G80=""),"",IFERROR(INDEX('Ücret Bantları'!$F$6:$F$17,MATCH(F80,'Ücret Bantları'!$A$6:$A$17,0)),""))</f>
      </c>
      <c r="I80" s="9">
        <f>IF(OR(C80="",F80="",G80=""),"",IFERROR(INDEX('Ücret Bantları'!$D$6:$D$17,MATCH(F80,'Ücret Bantları'!$A$6:$A$17,0)),""))</f>
      </c>
      <c r="J80" s="9">
        <f>IF(OR(C80="",F80="",G80=""),"",IFERROR(INDEX('Ücret Bantları'!$G$6:$G$17,MATCH(F80,'Ücret Bantları'!$A$6:$A$17,0)),""))</f>
      </c>
      <c r="K80" s="13">
        <f>IF(OR(I80=""),"",G80/I80)</f>
      </c>
      <c r="L80" s="13">
        <f>IF(H80="","",(G80-H80)/(J80-H80))</f>
      </c>
      <c r="M80" s="11">
        <f>IF(L80="","",IF(OR(L80&lt;0,L80&gt;1),"-",IF(L80&lt;0.25,"1. çeyrek",IF(L80&lt;0.5,"2. çeyrek",IF(L80&lt;0.75,"3. çeyrek","4. çeyrek")))))</f>
      </c>
      <c r="N80" s="11">
        <f>IF(K80="","",IF(K80&lt;'Parametreler'!$C$11,"Gelişim bölgesi",IF(K80&gt;'Parametreler'!$C$12,"Üst bölge","Hedef bölge")))</f>
      </c>
      <c r="O80" s="11">
        <f>IF(OR(C80="",F80="",G80=""),"",IF(H80="","Kademe yok",IF(G80&lt;H80,"Bant altı",IF(G80&gt;J80,"Bant üstü","Bant içi"))))</f>
      </c>
      <c r="P80" s="9">
        <f>IF(OR(O80="",O80="Kademe yok"),"",IF(O80="Bant altı",H80-G80,IF(O80="Bant üstü",G80-J80,0)))</f>
      </c>
      <c r="Q80" s="19"/>
    </row>
    <row r="81" spans="1:17" x14ac:dyDescent="0.25">
      <c r="A81" s="17">
        <v>76</v>
      </c>
      <c r="B81" s="14"/>
      <c r="C81" s="14"/>
      <c r="D81" s="14"/>
      <c r="E81" s="14"/>
      <c r="F81" s="21"/>
      <c r="G81" s="15"/>
      <c r="H81" s="9">
        <f>IF(OR(C81="",F81="",G81=""),"",IFERROR(INDEX('Ücret Bantları'!$F$6:$F$17,MATCH(F81,'Ücret Bantları'!$A$6:$A$17,0)),""))</f>
      </c>
      <c r="I81" s="9">
        <f>IF(OR(C81="",F81="",G81=""),"",IFERROR(INDEX('Ücret Bantları'!$D$6:$D$17,MATCH(F81,'Ücret Bantları'!$A$6:$A$17,0)),""))</f>
      </c>
      <c r="J81" s="9">
        <f>IF(OR(C81="",F81="",G81=""),"",IFERROR(INDEX('Ücret Bantları'!$G$6:$G$17,MATCH(F81,'Ücret Bantları'!$A$6:$A$17,0)),""))</f>
      </c>
      <c r="K81" s="13">
        <f>IF(OR(I81=""),"",G81/I81)</f>
      </c>
      <c r="L81" s="13">
        <f>IF(H81="","",(G81-H81)/(J81-H81))</f>
      </c>
      <c r="M81" s="11">
        <f>IF(L81="","",IF(OR(L81&lt;0,L81&gt;1),"-",IF(L81&lt;0.25,"1. çeyrek",IF(L81&lt;0.5,"2. çeyrek",IF(L81&lt;0.75,"3. çeyrek","4. çeyrek")))))</f>
      </c>
      <c r="N81" s="11">
        <f>IF(K81="","",IF(K81&lt;'Parametreler'!$C$11,"Gelişim bölgesi",IF(K81&gt;'Parametreler'!$C$12,"Üst bölge","Hedef bölge")))</f>
      </c>
      <c r="O81" s="11">
        <f>IF(OR(C81="",F81="",G81=""),"",IF(H81="","Kademe yok",IF(G81&lt;H81,"Bant altı",IF(G81&gt;J81,"Bant üstü","Bant içi"))))</f>
      </c>
      <c r="P81" s="9">
        <f>IF(OR(O81="",O81="Kademe yok"),"",IF(O81="Bant altı",H81-G81,IF(O81="Bant üstü",G81-J81,0)))</f>
      </c>
      <c r="Q81" s="19"/>
    </row>
    <row r="82" spans="1:17" x14ac:dyDescent="0.25">
      <c r="A82" s="17">
        <v>77</v>
      </c>
      <c r="B82" s="14"/>
      <c r="C82" s="14"/>
      <c r="D82" s="14"/>
      <c r="E82" s="14"/>
      <c r="F82" s="21"/>
      <c r="G82" s="15"/>
      <c r="H82" s="9">
        <f>IF(OR(C82="",F82="",G82=""),"",IFERROR(INDEX('Ücret Bantları'!$F$6:$F$17,MATCH(F82,'Ücret Bantları'!$A$6:$A$17,0)),""))</f>
      </c>
      <c r="I82" s="9">
        <f>IF(OR(C82="",F82="",G82=""),"",IFERROR(INDEX('Ücret Bantları'!$D$6:$D$17,MATCH(F82,'Ücret Bantları'!$A$6:$A$17,0)),""))</f>
      </c>
      <c r="J82" s="9">
        <f>IF(OR(C82="",F82="",G82=""),"",IFERROR(INDEX('Ücret Bantları'!$G$6:$G$17,MATCH(F82,'Ücret Bantları'!$A$6:$A$17,0)),""))</f>
      </c>
      <c r="K82" s="13">
        <f>IF(OR(I82=""),"",G82/I82)</f>
      </c>
      <c r="L82" s="13">
        <f>IF(H82="","",(G82-H82)/(J82-H82))</f>
      </c>
      <c r="M82" s="11">
        <f>IF(L82="","",IF(OR(L82&lt;0,L82&gt;1),"-",IF(L82&lt;0.25,"1. çeyrek",IF(L82&lt;0.5,"2. çeyrek",IF(L82&lt;0.75,"3. çeyrek","4. çeyrek")))))</f>
      </c>
      <c r="N82" s="11">
        <f>IF(K82="","",IF(K82&lt;'Parametreler'!$C$11,"Gelişim bölgesi",IF(K82&gt;'Parametreler'!$C$12,"Üst bölge","Hedef bölge")))</f>
      </c>
      <c r="O82" s="11">
        <f>IF(OR(C82="",F82="",G82=""),"",IF(H82="","Kademe yok",IF(G82&lt;H82,"Bant altı",IF(G82&gt;J82,"Bant üstü","Bant içi"))))</f>
      </c>
      <c r="P82" s="9">
        <f>IF(OR(O82="",O82="Kademe yok"),"",IF(O82="Bant altı",H82-G82,IF(O82="Bant üstü",G82-J82,0)))</f>
      </c>
      <c r="Q82" s="19"/>
    </row>
    <row r="83" spans="1:17" x14ac:dyDescent="0.25">
      <c r="A83" s="17">
        <v>78</v>
      </c>
      <c r="B83" s="14"/>
      <c r="C83" s="14"/>
      <c r="D83" s="14"/>
      <c r="E83" s="14"/>
      <c r="F83" s="21"/>
      <c r="G83" s="15"/>
      <c r="H83" s="9">
        <f>IF(OR(C83="",F83="",G83=""),"",IFERROR(INDEX('Ücret Bantları'!$F$6:$F$17,MATCH(F83,'Ücret Bantları'!$A$6:$A$17,0)),""))</f>
      </c>
      <c r="I83" s="9">
        <f>IF(OR(C83="",F83="",G83=""),"",IFERROR(INDEX('Ücret Bantları'!$D$6:$D$17,MATCH(F83,'Ücret Bantları'!$A$6:$A$17,0)),""))</f>
      </c>
      <c r="J83" s="9">
        <f>IF(OR(C83="",F83="",G83=""),"",IFERROR(INDEX('Ücret Bantları'!$G$6:$G$17,MATCH(F83,'Ücret Bantları'!$A$6:$A$17,0)),""))</f>
      </c>
      <c r="K83" s="13">
        <f>IF(OR(I83=""),"",G83/I83)</f>
      </c>
      <c r="L83" s="13">
        <f>IF(H83="","",(G83-H83)/(J83-H83))</f>
      </c>
      <c r="M83" s="11">
        <f>IF(L83="","",IF(OR(L83&lt;0,L83&gt;1),"-",IF(L83&lt;0.25,"1. çeyrek",IF(L83&lt;0.5,"2. çeyrek",IF(L83&lt;0.75,"3. çeyrek","4. çeyrek")))))</f>
      </c>
      <c r="N83" s="11">
        <f>IF(K83="","",IF(K83&lt;'Parametreler'!$C$11,"Gelişim bölgesi",IF(K83&gt;'Parametreler'!$C$12,"Üst bölge","Hedef bölge")))</f>
      </c>
      <c r="O83" s="11">
        <f>IF(OR(C83="",F83="",G83=""),"",IF(H83="","Kademe yok",IF(G83&lt;H83,"Bant altı",IF(G83&gt;J83,"Bant üstü","Bant içi"))))</f>
      </c>
      <c r="P83" s="9">
        <f>IF(OR(O83="",O83="Kademe yok"),"",IF(O83="Bant altı",H83-G83,IF(O83="Bant üstü",G83-J83,0)))</f>
      </c>
      <c r="Q83" s="19"/>
    </row>
    <row r="84" spans="1:17" x14ac:dyDescent="0.25">
      <c r="A84" s="17">
        <v>79</v>
      </c>
      <c r="B84" s="14"/>
      <c r="C84" s="14"/>
      <c r="D84" s="14"/>
      <c r="E84" s="14"/>
      <c r="F84" s="21"/>
      <c r="G84" s="15"/>
      <c r="H84" s="9">
        <f>IF(OR(C84="",F84="",G84=""),"",IFERROR(INDEX('Ücret Bantları'!$F$6:$F$17,MATCH(F84,'Ücret Bantları'!$A$6:$A$17,0)),""))</f>
      </c>
      <c r="I84" s="9">
        <f>IF(OR(C84="",F84="",G84=""),"",IFERROR(INDEX('Ücret Bantları'!$D$6:$D$17,MATCH(F84,'Ücret Bantları'!$A$6:$A$17,0)),""))</f>
      </c>
      <c r="J84" s="9">
        <f>IF(OR(C84="",F84="",G84=""),"",IFERROR(INDEX('Ücret Bantları'!$G$6:$G$17,MATCH(F84,'Ücret Bantları'!$A$6:$A$17,0)),""))</f>
      </c>
      <c r="K84" s="13">
        <f>IF(OR(I84=""),"",G84/I84)</f>
      </c>
      <c r="L84" s="13">
        <f>IF(H84="","",(G84-H84)/(J84-H84))</f>
      </c>
      <c r="M84" s="11">
        <f>IF(L84="","",IF(OR(L84&lt;0,L84&gt;1),"-",IF(L84&lt;0.25,"1. çeyrek",IF(L84&lt;0.5,"2. çeyrek",IF(L84&lt;0.75,"3. çeyrek","4. çeyrek")))))</f>
      </c>
      <c r="N84" s="11">
        <f>IF(K84="","",IF(K84&lt;'Parametreler'!$C$11,"Gelişim bölgesi",IF(K84&gt;'Parametreler'!$C$12,"Üst bölge","Hedef bölge")))</f>
      </c>
      <c r="O84" s="11">
        <f>IF(OR(C84="",F84="",G84=""),"",IF(H84="","Kademe yok",IF(G84&lt;H84,"Bant altı",IF(G84&gt;J84,"Bant üstü","Bant içi"))))</f>
      </c>
      <c r="P84" s="9">
        <f>IF(OR(O84="",O84="Kademe yok"),"",IF(O84="Bant altı",H84-G84,IF(O84="Bant üstü",G84-J84,0)))</f>
      </c>
      <c r="Q84" s="19"/>
    </row>
    <row r="85" spans="1:17" x14ac:dyDescent="0.25">
      <c r="A85" s="17">
        <v>80</v>
      </c>
      <c r="B85" s="14"/>
      <c r="C85" s="14"/>
      <c r="D85" s="14"/>
      <c r="E85" s="14"/>
      <c r="F85" s="21"/>
      <c r="G85" s="15"/>
      <c r="H85" s="9">
        <f>IF(OR(C85="",F85="",G85=""),"",IFERROR(INDEX('Ücret Bantları'!$F$6:$F$17,MATCH(F85,'Ücret Bantları'!$A$6:$A$17,0)),""))</f>
      </c>
      <c r="I85" s="9">
        <f>IF(OR(C85="",F85="",G85=""),"",IFERROR(INDEX('Ücret Bantları'!$D$6:$D$17,MATCH(F85,'Ücret Bantları'!$A$6:$A$17,0)),""))</f>
      </c>
      <c r="J85" s="9">
        <f>IF(OR(C85="",F85="",G85=""),"",IFERROR(INDEX('Ücret Bantları'!$G$6:$G$17,MATCH(F85,'Ücret Bantları'!$A$6:$A$17,0)),""))</f>
      </c>
      <c r="K85" s="13">
        <f>IF(OR(I85=""),"",G85/I85)</f>
      </c>
      <c r="L85" s="13">
        <f>IF(H85="","",(G85-H85)/(J85-H85))</f>
      </c>
      <c r="M85" s="11">
        <f>IF(L85="","",IF(OR(L85&lt;0,L85&gt;1),"-",IF(L85&lt;0.25,"1. çeyrek",IF(L85&lt;0.5,"2. çeyrek",IF(L85&lt;0.75,"3. çeyrek","4. çeyrek")))))</f>
      </c>
      <c r="N85" s="11">
        <f>IF(K85="","",IF(K85&lt;'Parametreler'!$C$11,"Gelişim bölgesi",IF(K85&gt;'Parametreler'!$C$12,"Üst bölge","Hedef bölge")))</f>
      </c>
      <c r="O85" s="11">
        <f>IF(OR(C85="",F85="",G85=""),"",IF(H85="","Kademe yok",IF(G85&lt;H85,"Bant altı",IF(G85&gt;J85,"Bant üstü","Bant içi"))))</f>
      </c>
      <c r="P85" s="9">
        <f>IF(OR(O85="",O85="Kademe yok"),"",IF(O85="Bant altı",H85-G85,IF(O85="Bant üstü",G85-J85,0)))</f>
      </c>
      <c r="Q85" s="19"/>
    </row>
  </sheetData>
  <autoFilter ref="A5:Q5"/>
  <conditionalFormatting sqref="O6:O85">
    <cfRule type="cellIs" dxfId="2" priority="1" operator="equal">
      <formula>"Bant altı"</formula>
    </cfRule>
  </conditionalFormatting>
  <conditionalFormatting sqref="O6:O85">
    <cfRule type="cellIs" dxfId="3" priority="1" operator="equal">
      <formula>"Bant üstü"</formula>
    </cfRule>
  </conditionalFormatting>
  <conditionalFormatting sqref="O6:O85">
    <cfRule type="cellIs" dxfId="4" priority="1" operator="equal">
      <formula>"Kademe yok"</formula>
    </cfRule>
  </conditionalFormatting>
  <dataValidations count="2">
    <dataValidation type="list" allowBlank="1" showErrorMessage="1" errorTitle="Geçersiz değer" error="Listeden seçin: K1, K2, K3, K4, K5, K6, K7, K8, K9, K10" sqref="F10:F85">
      <formula1>"K1,K2,K3,K4,K5,K6,K7,K8,K9,K10"</formula1>
    </dataValidation>
    <dataValidation type="list" allowBlank="1" showErrorMessage="1" errorTitle="Geçersiz değer" error="Listeden seçin: K1, K2, K3, K4, K5, K6, K7, K8, K9, K10" sqref="F6:F85">
      <formula1>"K1,K2,K3,K4,K5,K6,K7,K8,K9,K10"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2" t="s">
        <v>77</v>
      </c>
    </row>
    <row r="6" ht="20" customHeight="1" spans="2:4" x14ac:dyDescent="0.25">
      <c r="B6" s="23" t="s">
        <v>78</v>
      </c>
      <c r="C6" s="24" t="s">
        <v>79</v>
      </c>
    </row>
    <row r="7" ht="20" customHeight="1" spans="2:4" x14ac:dyDescent="0.25">
      <c r="B7" s="23" t="s">
        <v>80</v>
      </c>
      <c r="C7" s="24" t="s">
        <v>81</v>
      </c>
    </row>
    <row r="8" ht="24" customHeight="1" spans="2:2" x14ac:dyDescent="0.25">
      <c r="B8" s="22" t="s">
        <v>82</v>
      </c>
    </row>
    <row r="9" ht="20" customHeight="1" spans="2:4" x14ac:dyDescent="0.25">
      <c r="B9" s="23" t="s">
        <v>83</v>
      </c>
      <c r="C9" s="25">
        <v>33030</v>
      </c>
      <c r="D9" s="26" t="s">
        <v>84</v>
      </c>
    </row>
    <row r="10" ht="24" customHeight="1" spans="2:2" x14ac:dyDescent="0.25">
      <c r="B10" s="22" t="s">
        <v>85</v>
      </c>
    </row>
    <row r="11" ht="20" customHeight="1" spans="2:4" x14ac:dyDescent="0.25">
      <c r="B11" s="23" t="s">
        <v>86</v>
      </c>
      <c r="C11" s="27">
        <v>0.9</v>
      </c>
      <c r="D11" s="26" t="s">
        <v>87</v>
      </c>
    </row>
    <row r="12" ht="20" customHeight="1" spans="2:4" x14ac:dyDescent="0.25">
      <c r="B12" s="23" t="s">
        <v>88</v>
      </c>
      <c r="C12" s="27">
        <v>1.1</v>
      </c>
      <c r="D12" s="26" t="s">
        <v>87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2" t="s">
        <v>89</v>
      </c>
    </row>
    <row r="6" ht="20" customHeight="1" spans="2:4" x14ac:dyDescent="0.25">
      <c r="B6" s="23" t="s">
        <v>90</v>
      </c>
      <c r="C6" s="28">
        <f>COUNTA('Çalışan Yerleşimi'!$C$6:$C$85)</f>
      </c>
    </row>
    <row r="7" ht="20" customHeight="1" spans="2:4" x14ac:dyDescent="0.25">
      <c r="B7" s="23" t="s">
        <v>91</v>
      </c>
      <c r="C7" s="28">
        <f>COUNTIF('Çalışan Yerleşimi'!$O$6:$O$85,"Bant içi")</f>
      </c>
    </row>
    <row r="8" ht="20" customHeight="1" spans="2:4" x14ac:dyDescent="0.25">
      <c r="B8" s="23" t="s">
        <v>92</v>
      </c>
      <c r="C8" s="28">
        <f>COUNTIF('Çalışan Yerleşimi'!$O$6:$O$85,"Bant altı")</f>
      </c>
    </row>
    <row r="9" ht="20" customHeight="1" spans="2:4" x14ac:dyDescent="0.25">
      <c r="B9" s="23" t="s">
        <v>93</v>
      </c>
      <c r="C9" s="28">
        <f>COUNTIF('Çalışan Yerleşimi'!$O$6:$O$85,"Bant üstü")</f>
      </c>
    </row>
    <row r="10" ht="20" customHeight="1" spans="2:4" x14ac:dyDescent="0.25">
      <c r="B10" s="23" t="s">
        <v>94</v>
      </c>
      <c r="C10" s="29">
        <f>IFERROR(AVERAGE('Çalışan Yerleşimi'!$K$6:$K$85),0)</f>
      </c>
    </row>
    <row r="11" ht="24" customHeight="1" spans="2:2" x14ac:dyDescent="0.25">
      <c r="B11" s="22" t="s">
        <v>95</v>
      </c>
    </row>
    <row r="12" ht="20" customHeight="1" spans="2:4" x14ac:dyDescent="0.25">
      <c r="B12" s="23" t="s">
        <v>96</v>
      </c>
      <c r="C12" s="30">
        <f>SUMIF('Çalışan Yerleşimi'!$O$6:$O$85,"Bant altı",'Çalışan Yerleşimi'!$P$6:$P$85)</f>
      </c>
    </row>
    <row r="13" ht="20" customHeight="1" spans="2:4" x14ac:dyDescent="0.25">
      <c r="B13" s="23" t="s">
        <v>97</v>
      </c>
      <c r="C13" s="30">
        <f>C12*12</f>
      </c>
      <c r="D13" s="26" t="s">
        <v>98</v>
      </c>
    </row>
    <row r="14" ht="20" customHeight="1" spans="2:4" x14ac:dyDescent="0.25">
      <c r="B14" s="23" t="s">
        <v>99</v>
      </c>
      <c r="C14" s="30">
        <f>SUMIF('Çalışan Yerleşimi'!$O$6:$O$85,"Bant üstü",'Çalışan Yerleşimi'!$P$6:$P$85)</f>
      </c>
      <c r="D14" s="26" t="s">
        <v>100</v>
      </c>
    </row>
    <row r="15" ht="24" customHeight="1" spans="2:2" x14ac:dyDescent="0.25">
      <c r="B15" s="22" t="s">
        <v>101</v>
      </c>
    </row>
    <row r="16" ht="20" customHeight="1" spans="2:4" x14ac:dyDescent="0.25">
      <c r="B16" s="23" t="s">
        <v>102</v>
      </c>
      <c r="C16" s="28">
        <f>COUNTIF('Ücret Bantları'!$I$6:$I$17,"Min asgari ücretin altında")</f>
      </c>
    </row>
    <row r="17" ht="24" customHeight="1" spans="2:2" x14ac:dyDescent="0.25">
      <c r="B17" s="22" t="s">
        <v>103</v>
      </c>
    </row>
    <row r="18" ht="20" customHeight="1" spans="2:4" x14ac:dyDescent="0.25">
      <c r="B18" s="23" t="s">
        <v>104</v>
      </c>
      <c r="C18" s="24" t="s">
        <v>105</v>
      </c>
    </row>
    <row r="19" ht="20" customHeight="1" spans="2:4" x14ac:dyDescent="0.25">
      <c r="B19" s="23" t="s">
        <v>106</v>
      </c>
      <c r="C19" s="24" t="s">
        <v>105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107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45" customHeight="1" spans="2:2" x14ac:dyDescent="0.25">
      <c r="B5" s="31" t="s">
        <v>108</v>
      </c>
    </row>
    <row r="7" ht="22" customHeight="1" spans="2:2" x14ac:dyDescent="0.25">
      <c r="B7" s="32" t="s">
        <v>109</v>
      </c>
    </row>
    <row r="8" ht="30" customHeight="1" spans="2:2" x14ac:dyDescent="0.25">
      <c r="B8" s="31" t="s">
        <v>110</v>
      </c>
    </row>
    <row r="9" ht="30" customHeight="1" spans="2:2" x14ac:dyDescent="0.25">
      <c r="B9" s="31" t="s">
        <v>111</v>
      </c>
    </row>
    <row r="10" ht="30" customHeight="1" spans="2:2" x14ac:dyDescent="0.25">
      <c r="B10" s="31" t="s">
        <v>112</v>
      </c>
    </row>
    <row r="11" ht="30" customHeight="1" spans="2:2" x14ac:dyDescent="0.25">
      <c r="B11" s="31" t="s">
        <v>113</v>
      </c>
    </row>
    <row r="12" ht="30" customHeight="1" spans="2:2" x14ac:dyDescent="0.25">
      <c r="B12" s="31" t="s">
        <v>114</v>
      </c>
    </row>
    <row r="13" ht="18" customHeight="1" spans="2:2" x14ac:dyDescent="0.25">
      <c r="B13" s="31" t="s">
        <v>115</v>
      </c>
    </row>
    <row r="14" ht="8" customHeight="1" spans="2:2" x14ac:dyDescent="0.25">
      <c r="B14" s="31" t="s">
        <v>116</v>
      </c>
    </row>
    <row r="15" ht="30" customHeight="1" spans="2:2" x14ac:dyDescent="0.25">
      <c r="B15" s="33" t="s">
        <v>117</v>
      </c>
    </row>
    <row r="17" ht="20" customHeight="1" spans="2:2" x14ac:dyDescent="0.25">
      <c r="B17" s="34" t="s">
        <v>118</v>
      </c>
    </row>
    <row r="18" ht="30" customHeight="1" spans="2:2" x14ac:dyDescent="0.25">
      <c r="B18" s="31" t="s">
        <v>119</v>
      </c>
    </row>
    <row r="20" ht="18" customHeight="1" spans="2:2" x14ac:dyDescent="0.25">
      <c r="B20" s="35" t="s">
        <v>120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Ücret Bantları</vt:lpstr>
      <vt:lpstr>Çalışan Yerleşimi</vt:lpstr>
      <vt:lpstr>Parametreler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Ücret Bandı Tablosu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