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Rapor Kayıtları" state="visible" r:id="rId4"/>
    <sheet sheetId="2" name="Çalışanlar" state="visible" r:id="rId5"/>
    <sheet sheetId="3" name="Özet" state="visible" r:id="rId6"/>
    <sheet sheetId="4" name="Nasıl Kullanılır" state="visible" r:id="rId7"/>
  </sheets>
  <definedNames>
    <definedName name="_xlnm.Print_Titles" localSheetId="0">'Rapor Kayıtları'!$5:$5</definedName>
    <definedName name="_xlnm.Print_Titles" localSheetId="1">'Çalışanlar'!$5:$5</definedName>
  </definedNames>
  <calcPr calcId="171027"/>
</workbook>
</file>

<file path=xl/comments1.xml><?xml version="1.0" encoding="utf-8"?>
<comments xmlns="http://schemas.openxmlformats.org/spreadsheetml/2006/main">
  <authors>
    <author>Author</author>
  </authors>
  <commentList>
    <comment ref="J5" authorId="0">
      <text>
        <r>
          <t>Hastalık ve analık raporlarında: iş göremezlikten (analıkta doğumdan) önceki bir yılda en az 90 gün kısa vadeli sigorta primi bildirilmiş mi? (5510 md. 18)</t>
        </r>
      </text>
    </comment>
    <comment ref="M5" authorId="0">
      <text>
        <r>
          <t>Hastalık raporunun SGK'nın ödemediği ilk iki günü için iş sözleşmesi, TİS veya işyeri uygulamanız</t>
        </r>
      </text>
    </comment>
    <comment ref="P5" authorId="0">
      <text>
        <r>
          <t>İş kazasında SGK'ya kazadan sonraki üç iş günü içinde bildirim</t>
        </r>
      </text>
    </comment>
  </commentList>
</comments>
</file>

<file path=xl/comments2.xml><?xml version="1.0" encoding="utf-8"?>
<comments xmlns="http://schemas.openxmlformats.org/spreadsheetml/2006/main">
  <authors>
    <author>Author</author>
  </authors>
  <commentList>
    <comment ref="F5" authorId="0">
      <text>
        <r>
          <t>İş Kanunu md. 17: 6 aydan az 2, 6 ay–1,5 yıl 4, 1,5–3 yıl 6, 3 yıldan fazla 8 hafta</t>
        </r>
      </text>
    </comment>
    <comment ref="G5" authorId="0">
      <text>
        <r>
          <t>İhbar süresi + 6 hafta. Hastalık nedeniyle bildirimsiz fesih hakkı bu süre aşıldıktan sonra doğar (kesintisiz yoklukta). Sözleşmeyle artırılmış ihbar süreleri varsa elle düzeltin.</t>
        </r>
      </text>
    </comment>
  </commentList>
</comments>
</file>

<file path=xl/sharedStrings.xml><?xml version="1.0" encoding="utf-8"?>
<sst xmlns="http://schemas.openxmlformats.org/spreadsheetml/2006/main" count="133" uniqueCount="102">
  <si>
    <t>Sağlık Raporu ve İstirahat Takip Tablosu</t>
  </si>
  <si>
    <t>Şirket: [Şirket Unvanı]  ·  Dönem: [Başlangıç – Bitiş]  ·  Hazırlayan: [Ad Soyad]</t>
  </si>
  <si>
    <t>ikpartner.com  ·  Ücretsiz İK şablonu  ·  0538 949 22 87</t>
  </si>
  <si>
    <t>Sıra</t>
  </si>
  <si>
    <t>Sicil No</t>
  </si>
  <si>
    <t>Ad Soyad</t>
  </si>
  <si>
    <t>Departman</t>
  </si>
  <si>
    <t>Rapor Türü</t>
  </si>
  <si>
    <t>Raporu Veren</t>
  </si>
  <si>
    <t>Rapor Başlangıç</t>
  </si>
  <si>
    <t>Rapor Bitiş</t>
  </si>
  <si>
    <t>Rapor Günü</t>
  </si>
  <si>
    <t>90 Gün Prim Şartı</t>
  </si>
  <si>
    <t>SGK Ödenek Başlangıcı</t>
  </si>
  <si>
    <t>Tahmini Ödenek Günü</t>
  </si>
  <si>
    <t>İlk 2 Gün</t>
  </si>
  <si>
    <t>e-Vizite Durumu</t>
  </si>
  <si>
    <t>e-Vizite Onay Tarihi</t>
  </si>
  <si>
    <t>İş Kazası Bildirimi</t>
  </si>
  <si>
    <t>İşe Dönüş Tarihi</t>
  </si>
  <si>
    <t>Bordroya İşlendi</t>
  </si>
  <si>
    <t>Durum</t>
  </si>
  <si>
    <t>Açıklama (tanı yazmayın)</t>
  </si>
  <si>
    <t>1001</t>
  </si>
  <si>
    <t>Hastalık</t>
  </si>
  <si>
    <t>Aile hekimi</t>
  </si>
  <si>
    <t>Var</t>
  </si>
  <si>
    <t>İşverence ödendi</t>
  </si>
  <si>
    <t>Onaylandı (çalışmadı)</t>
  </si>
  <si>
    <t>Uygulanmaz</t>
  </si>
  <si>
    <t>Evet</t>
  </si>
  <si>
    <t>1002</t>
  </si>
  <si>
    <t>Kamu hastanesi</t>
  </si>
  <si>
    <t>Ödenmedi</t>
  </si>
  <si>
    <t>Onay bekliyor</t>
  </si>
  <si>
    <t>Hayır</t>
  </si>
  <si>
    <t>Uzatma</t>
  </si>
  <si>
    <t>1003</t>
  </si>
  <si>
    <t>İş kazası</t>
  </si>
  <si>
    <t>Yapıldı</t>
  </si>
  <si>
    <t>Kaza kaydı İSG dosyasında</t>
  </si>
  <si>
    <t>İşe Giriş Tarihi</t>
  </si>
  <si>
    <t>Kıdem (yıl)</t>
  </si>
  <si>
    <t>İhbar Süresi (hafta)</t>
  </si>
  <si>
    <t>md. 25/I-b Bekleme (gün)</t>
  </si>
  <si>
    <t>Rapor Sayısı</t>
  </si>
  <si>
    <t>Toplam Rapor Günü</t>
  </si>
  <si>
    <t>Hastalık Günü</t>
  </si>
  <si>
    <t>İş Kazası / Meslek Hast. Günü</t>
  </si>
  <si>
    <t>Bekleyen İşlem</t>
  </si>
  <si>
    <t>İşe Dönüş Görüşmesi / Not</t>
  </si>
  <si>
    <t>Örnek Çalışan A</t>
  </si>
  <si>
    <t>Üretim</t>
  </si>
  <si>
    <t>Örnek Çalışan B</t>
  </si>
  <si>
    <t>Satış</t>
  </si>
  <si>
    <t>Örnek Çalışan C</t>
  </si>
  <si>
    <t>Depo</t>
  </si>
  <si>
    <t>TOPLAM</t>
  </si>
  <si>
    <t>Sağlık Raporu ve İstirahat — Özet</t>
  </si>
  <si>
    <t>Dönem Bilgisi</t>
  </si>
  <si>
    <t>Şirket / işyeri</t>
  </si>
  <si>
    <t>[Şirket Unvanı]</t>
  </si>
  <si>
    <t>Takip dönemi</t>
  </si>
  <si>
    <t>[Dönem]</t>
  </si>
  <si>
    <t>Genel Göstergeler</t>
  </si>
  <si>
    <t>Toplam rapor kaydı</t>
  </si>
  <si>
    <t>Toplam rapor günü</t>
  </si>
  <si>
    <t>Tahmini SGK ödenek günü</t>
  </si>
  <si>
    <t>Planlama amaçlıdır; kesin hesabı SGK yapar</t>
  </si>
  <si>
    <t>Raporlu çalışan sayısı</t>
  </si>
  <si>
    <t>Türlere Göre Rapor Günü</t>
  </si>
  <si>
    <t>Meslek hastalığı</t>
  </si>
  <si>
    <t>Analık (doğum)</t>
  </si>
  <si>
    <t>Diğer</t>
  </si>
  <si>
    <t>Bekleyen İşlemler</t>
  </si>
  <si>
    <t>e-Vizite onayı bekleyen</t>
  </si>
  <si>
    <t>e-Vizite sorunu olan</t>
  </si>
  <si>
    <t>Bordroya işlenecek</t>
  </si>
  <si>
    <t>SGK iş kazası bildirimi kontrol edilecek</t>
  </si>
  <si>
    <t>Kazadan sonraki üç iş günü içinde</t>
  </si>
  <si>
    <t>İşe dönüş tarihi girilmemiş</t>
  </si>
  <si>
    <t>Onay</t>
  </si>
  <si>
    <t>Hazırlayan (İK)</t>
  </si>
  <si>
    <t>[Ad Soyad]</t>
  </si>
  <si>
    <t>Onaylayan</t>
  </si>
  <si>
    <t>Nasıl Kullanılır?</t>
  </si>
  <si>
    <t>Çalışanların istirahat raporlarını tür, tarih ve süreyle kaydeden; SGK geçici iş göremezlik ödeneğinin başlayacağı günü ve tahmini ödenek gün sayısını hesaplayan; e-Vizite onayı, bordroya işleme, iş kazası bildirimi ve işe dönüş adımlarını izleyen, kişi bazında rapor günlerini ve İş Kanunu md. 25/I-b bekleme süresini gösteren takip tablosu.</t>
  </si>
  <si>
    <t>Kullanım adımları</t>
  </si>
  <si>
    <t>1. Önce Çalışanlar sayfasına sicil no, ad soyad, departman ve işe giriş tarihini girin. Kıdem, ihbar süresi ve md. 25/I-b bekleme süresi (ihbar süresi + 6 hafta) otomatik hesaplanır.</t>
  </si>
  <si>
    <t>2. Rapor Kayıtları sayfasına her raporu ayrı satır olarak girin: sicil no, rapor türü, raporu veren kurum, başlangıç ve bitiş tarihi. Rapor uzatıldıysa uzatmayı yeni satır olarak girin ve açıklamaya 'uzatma' yazın.</t>
  </si>
  <si>
    <t>3. Hastalık raporlarında SGK geçici iş göremezlik ödeneği kural olarak raporun 3. gününden başlar ve iş göremezliğin başladığı tarihten önceki bir yıl içinde en az 90 gün kısa vadeli sigorta primi bildirilmiş olmasını gerektirir (5510 sayılı Kanun md. 18). Prim şartı yoksa '90 Gün Prim Şartı' sütununda 'Yok' seçin. İş kazası ve meslek hastalığında ödenek ilk günden başlar.</t>
  </si>
  <si>
    <t>4. Tahmini ödenek günü yalnızca planlama amaçlıdır; kesin tutar ve gün sayısını SGK hesaplar. İlk iki gün için ücret ödenip ödenmeyeceği iş sözleşmesi, toplu iş sözleşmesi veya işyeri uygulamasına göre belirlenir; 'İlk 2 Gün' sütununa uygulamanızı işleyin.</t>
  </si>
  <si>
    <t>5. e-Vizite sütununda işveren onayının durumunu takip edin. Onay verilmeyen raporlarda çalışana ödenek ödenmez; 'Durum' sütunu bekleyen işlemleri gösterir.</t>
  </si>
  <si>
    <t>6. İş kazası raporlarında SGK'ya bildirim kazadan sonraki üç iş günü içinde yapılmalıdır (5510 md. 13, 6331 md. 14). 'İş Kazası Bildirimi' sütununu boş bırakmayın.</t>
  </si>
  <si>
    <t>7. Çalışanlar sayfasındaki 'md. 25/I-b Bekleme (gün)' sütunu, hastalık nedeniyle bildirimsiz fesih hakkının doğması için gereken süreyi gösterir. Bu süre tek bir hastalığa bağlı kesintisiz yoklukta değerlendirilir; toplam rapor günleriyle otomatik karşılaştırma yapılmaz. Fesih düşünülen her durumda hukuki görüş alın.</t>
  </si>
  <si>
    <t>8. Tanı bilgisi özel nitelikli kişisel veridir; bu tabloya tanı, hastalık adı veya ilaç bilgisi yazmayın. Raporların asıllarını erişimi kısıtlı ayrı dosyada saklayın ve tabloya yalnızca yetkili İK kullanıcılarının erişmesini sağlayın.</t>
  </si>
  <si>
    <t>9. İtalik satırlar örnek veridir; kendi verinizi girmeden önce silin.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</si>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</sst>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color rgb="FF8C9BB0"/>
      <sz val="10"/>
      <name val="Calibri"/>
    </font>
    <font>
      <i/>
      <color rgb="FF3A4A61"/>
      <sz val="10"/>
      <name val="Calibri"/>
    </font>
    <font>
      <color rgb="FF0E2849"/>
      <sz val="10"/>
      <name val="Calibri"/>
    </font>
    <font>
      <color rgb="FF3A4A61"/>
      <sz val="10"/>
      <name val="Calibri"/>
    </font>
    <font>
      <b/>
      <color rgb="FF0E2849"/>
      <sz val="10"/>
      <name val="Calibri"/>
    </font>
    <font>
      <b/>
      <color rgb="FF13B8A7"/>
      <sz val="12"/>
      <name val="Calibri"/>
    </font>
    <font>
      <b/>
      <color rgb="FF1D5888"/>
      <sz val="11"/>
      <name val="Calibri"/>
    </font>
    <font>
      <b/>
      <color rgb="FF0E2849"/>
      <sz val="11"/>
      <name val="Calibri"/>
    </font>
    <font>
      <i/>
      <color rgb="FF5A6B82"/>
      <sz val="9"/>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applyAlignment="1">
      <alignment horizontal="center"/>
    </xf>
    <xf numFmtId="0" fontId="6" fillId="0" borderId="2" xfId="0" applyFont="1" applyBorder="1"/>
    <xf numFmtId="0" fontId="7" fillId="3" borderId="2" xfId="0" applyFont="1" applyFill="1" applyBorder="1"/>
    <xf numFmtId="0" fontId="6" fillId="0" borderId="2" xfId="0" applyFont="1" applyBorder="1" applyAlignment="1">
      <alignment horizontal="center"/>
    </xf>
    <xf numFmtId="164" fontId="6" fillId="0" borderId="2" xfId="0" applyNumberFormat="1" applyFont="1" applyBorder="1" applyAlignment="1">
      <alignment horizontal="center"/>
    </xf>
    <xf numFmtId="3" fontId="7" fillId="3" borderId="2" xfId="0" applyNumberFormat="1" applyFont="1" applyFill="1" applyBorder="1"/>
    <xf numFmtId="164" fontId="7" fillId="3" borderId="2" xfId="0" applyNumberFormat="1" applyFont="1" applyFill="1" applyBorder="1" applyAlignment="1">
      <alignment horizontal="center"/>
    </xf>
    <xf numFmtId="0" fontId="8" fillId="0" borderId="2" xfId="0" applyFont="1" applyBorder="1" applyAlignment="1">
      <alignment vertical="top" wrapText="1"/>
    </xf>
    <xf numFmtId="164" fontId="8" fillId="0" borderId="2" xfId="0" applyNumberFormat="1" applyFont="1" applyBorder="1" applyAlignment="1">
      <alignment horizontal="center"/>
    </xf>
    <xf numFmtId="0" fontId="6" fillId="0" borderId="2" xfId="0" applyFont="1" applyBorder="1" applyAlignment="1">
      <alignment vertical="top" wrapText="1"/>
    </xf>
    <xf numFmtId="0" fontId="8" fillId="0" borderId="2" xfId="0" applyFont="1" applyBorder="1" applyAlignment="1">
      <alignment horizontal="center"/>
    </xf>
    <xf numFmtId="0" fontId="8" fillId="0" borderId="2" xfId="0" applyFont="1" applyBorder="1"/>
    <xf numFmtId="4" fontId="7" fillId="3" borderId="2" xfId="0" applyNumberFormat="1" applyFont="1" applyFill="1" applyBorder="1"/>
    <xf numFmtId="0" fontId="9" fillId="4" borderId="3" xfId="0" applyFont="1" applyFill="1" applyBorder="1"/>
    <xf numFmtId="164" fontId="9" fillId="4" borderId="3" xfId="0" applyNumberFormat="1" applyFont="1" applyFill="1" applyBorder="1"/>
    <xf numFmtId="4" fontId="9" fillId="4" borderId="3" xfId="0" applyNumberFormat="1" applyFont="1" applyFill="1" applyBorder="1"/>
    <xf numFmtId="3" fontId="9" fillId="4" borderId="3" xfId="0" applyNumberFormat="1" applyFont="1" applyFill="1" applyBorder="1"/>
    <xf numFmtId="0" fontId="10" fillId="0" borderId="0" xfId="0" applyFont="1"/>
    <xf numFmtId="0" fontId="9" fillId="3" borderId="2" xfId="0" applyFont="1" applyFill="1" applyBorder="1"/>
    <xf numFmtId="0" fontId="11" fillId="5" borderId="2" xfId="0" applyFont="1" applyFill="1" applyBorder="1" applyAlignment="1">
      <alignment horizontal="right"/>
    </xf>
    <xf numFmtId="3" fontId="12" fillId="0" borderId="2" xfId="0" applyNumberFormat="1" applyFont="1" applyBorder="1" applyAlignment="1">
      <alignment horizontal="right"/>
    </xf>
    <xf numFmtId="0" fontId="13" fillId="0" borderId="0" xfId="0" applyFont="1"/>
    <xf numFmtId="0" fontId="8"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11">
    <dxf>
      <fill>
        <patternFill patternType="solid">
          <bgColor rgb="FFFDE2E1"/>
        </patternFill>
      </fill>
    </dxf>
    <dxf>
      <fill>
        <patternFill patternType="solid">
          <bgColor rgb="FFFFF4D6"/>
        </patternFill>
      </fill>
    </dxf>
    <dxf>
      <fill>
        <patternFill patternType="solid">
          <bgColor rgb="FFFDE2E1"/>
        </patternFill>
      </fill>
    </dxf>
    <dxf>
      <fill>
        <patternFill patternType="solid">
          <bgColor rgb="FFFDE2E1"/>
        </patternFill>
      </fill>
    </dxf>
    <dxf>
      <fill>
        <patternFill patternType="solid">
          <bgColor rgb="FFE3F6F4"/>
        </patternFill>
      </fill>
    </dxf>
    <dxf>
      <fill>
        <patternFill patternType="solid">
          <bgColor rgb="FFFDE2E1"/>
        </patternFill>
      </fill>
    </dxf>
    <dxf>
      <fill>
        <patternFill patternType="solid">
          <bgColor rgb="FFFDE2E1"/>
        </patternFill>
      </fill>
    </dxf>
    <dxf>
      <fill>
        <patternFill patternType="solid">
          <bgColor rgb="FFFFF4D6"/>
        </patternFill>
      </fill>
    </dxf>
    <dxf>
      <fill>
        <patternFill patternType="solid">
          <bgColor rgb="FFFFF4D6"/>
        </patternFill>
      </fill>
    </dxf>
    <dxf>
      <fill>
        <patternFill patternType="solid">
          <bgColor rgb="FFFFF4D6"/>
        </patternFill>
      </fill>
    </dxf>
    <dxf>
      <fill>
        <patternFill patternType="solid">
          <bgColor rgb="FFFFF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15000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2.xml"/><Relationship Id="rId3"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5"/>
  <sheetViews>
    <sheetView workbookViewId="0" showGridLines="0">
      <pane xSplit="3" ySplit="5" topLeftCell="D6" activePane="bottomRight" state="frozen"/>
      <selection pane="bottomRight"/>
    </sheetView>
  </sheetViews>
  <sheetFormatPr defaultRowHeight="15" outlineLevelRow="0" outlineLevelCol="0" x14ac:dyDescent="55"/>
  <cols>
    <col min="1" max="1" width="7" customWidth="1"/>
    <col min="2" max="2" width="10" customWidth="1"/>
    <col min="3" max="3" width="20" customWidth="1"/>
    <col min="4" max="4" width="14" customWidth="1"/>
    <col min="5" max="6" width="16" customWidth="1"/>
    <col min="7" max="8" width="13" customWidth="1"/>
    <col min="9" max="9" width="8" customWidth="1"/>
    <col min="10" max="10" width="10" customWidth="1"/>
    <col min="11" max="11" width="13" customWidth="1"/>
    <col min="13" max="13" width="14" customWidth="1"/>
    <col min="14" max="14" width="16" customWidth="1"/>
    <col min="15" max="15" width="13" customWidth="1"/>
    <col min="16" max="16" width="12" customWidth="1"/>
    <col min="17" max="17" width="13" customWidth="1"/>
    <col min="19" max="20" width="24" customWidth="1"/>
  </cols>
  <sheetData>
    <row r="1" ht="34" customHeight="1" spans="2:2" x14ac:dyDescent="0.25">
      <c r="B1" s="1" t="s">
        <v>0</v>
      </c>
    </row>
    <row r="2" ht="18" customHeight="1" spans="2:2" x14ac:dyDescent="0.25">
      <c r="B2" s="2" t="s">
        <v>1</v>
      </c>
    </row>
    <row r="3" ht="16" customHeight="1" spans="2:2" x14ac:dyDescent="0.25">
      <c r="B3" s="3" t="s">
        <v>2</v>
      </c>
    </row>
    <row r="4" spans="1:20" x14ac:dyDescent="0.25">
      <c r="A4" s="4"/>
      <c r="B4" s="4"/>
      <c r="C4" s="4"/>
      <c r="D4" s="4"/>
      <c r="E4" s="4"/>
      <c r="F4" s="4"/>
      <c r="G4" s="4"/>
      <c r="H4" s="4"/>
      <c r="I4" s="4"/>
      <c r="J4" s="4"/>
      <c r="K4" s="4"/>
      <c r="L4" s="4"/>
      <c r="M4" s="4"/>
      <c r="N4" s="4"/>
      <c r="O4" s="4"/>
      <c r="P4" s="4"/>
      <c r="Q4" s="4"/>
      <c r="R4" s="4"/>
      <c r="S4" s="4"/>
      <c r="T4" s="4"/>
    </row>
    <row r="5" ht="30" customHeight="1" spans="1:20"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c r="R5" s="5" t="s">
        <v>20</v>
      </c>
      <c r="S5" s="5" t="s">
        <v>21</v>
      </c>
      <c r="T5" s="5" t="s">
        <v>22</v>
      </c>
    </row>
    <row r="6" spans="1:20" x14ac:dyDescent="0.25">
      <c r="A6" s="6">
        <v>1</v>
      </c>
      <c r="B6" s="7" t="s">
        <v>23</v>
      </c>
      <c r="C6" s="8">
        <f>IF(B6="","",IFERROR(VLOOKUP(B6,'Çalışanlar'!$A$6:$C$65,2,FALSE),"Listede yok"))</f>
      </c>
      <c r="D6" s="8">
        <f>IF(B6="","",IFERROR(VLOOKUP(B6,'Çalışanlar'!$A$6:$C$65,3,FALSE),""))</f>
      </c>
      <c r="E6" s="9" t="s">
        <v>24</v>
      </c>
      <c r="F6" s="9" t="s">
        <v>25</v>
      </c>
      <c r="G6" s="10">
        <v>46272</v>
      </c>
      <c r="H6" s="10">
        <v>46273</v>
      </c>
      <c r="I6" s="11">
        <f>IF(OR(G6="",H6=""),"",H6-G6+1)</f>
      </c>
      <c r="J6" s="9" t="s">
        <v>26</v>
      </c>
      <c r="K6" s="12">
        <f>IF(OR(E6="",I6=""),"",IF(E6="Hastalık",IF(OR(J6="Yok",I6&lt;=2),"Ödenek yok",G6+2),IF(OR(E6="İş kazası",E6="Meslek hastalığı"),G6,IF(E6="Analık (doğum)",IF(J6="Yok","Ödenek yok",G6),"Kontrol edin"))))</f>
      </c>
      <c r="L6" s="11">
        <f>IF(OR(E6="",I6=""),"",IF(E6="Hastalık",IF(J6="Yok",0,MAX(0,I6-2)),IF(OR(E6="İş kazası",E6="Meslek hastalığı"),I6,IF(AND(E6="Analık (doğum)",J6&lt;&gt;"Yok"),I6,0))))</f>
      </c>
      <c r="M6" s="9" t="s">
        <v>27</v>
      </c>
      <c r="N6" s="9" t="s">
        <v>28</v>
      </c>
      <c r="O6" s="10">
        <v>46274</v>
      </c>
      <c r="P6" s="9" t="s">
        <v>29</v>
      </c>
      <c r="Q6" s="10">
        <v>46274</v>
      </c>
      <c r="R6" s="9" t="s">
        <v>30</v>
      </c>
      <c r="S6" s="8">
        <f>IF(B6="","",IF(AND(OR(E6="İş kazası",E6="Meslek hastalığı"),P6&lt;&gt;"Yapıldı"),"SGK bildirimi kontrol edilsin",IF(OR(N6="",N6="Onay bekliyor"),"e-Vizite onayı bekliyor",IF(N6="Sorunlu","e-Vizite sorunu çözülsün",IF(R6&lt;&gt;"Evet","Bordroya işlenecek",IF(AND(Q6="",H6&lt;&gt;"",H6&lt;TODAY()),"İşe dönüş girilmedi","Tamamlandı"))))))</f>
      </c>
      <c r="T6" s="13"/>
    </row>
    <row r="7" spans="1:20" x14ac:dyDescent="0.25">
      <c r="A7" s="6">
        <v>2</v>
      </c>
      <c r="B7" s="7" t="s">
        <v>31</v>
      </c>
      <c r="C7" s="8">
        <f>IF(B7="","",IFERROR(VLOOKUP(B7,'Çalışanlar'!$A$6:$C$65,2,FALSE),"Listede yok"))</f>
      </c>
      <c r="D7" s="8">
        <f>IF(B7="","",IFERROR(VLOOKUP(B7,'Çalışanlar'!$A$6:$C$65,3,FALSE),""))</f>
      </c>
      <c r="E7" s="9" t="s">
        <v>24</v>
      </c>
      <c r="F7" s="9" t="s">
        <v>32</v>
      </c>
      <c r="G7" s="10">
        <v>46279</v>
      </c>
      <c r="H7" s="10">
        <v>46285</v>
      </c>
      <c r="I7" s="11">
        <f>IF(OR(G7="",H7=""),"",H7-G7+1)</f>
      </c>
      <c r="J7" s="9" t="s">
        <v>26</v>
      </c>
      <c r="K7" s="12">
        <f>IF(OR(E7="",I7=""),"",IF(E7="Hastalık",IF(OR(J7="Yok",I7&lt;=2),"Ödenek yok",G7+2),IF(OR(E7="İş kazası",E7="Meslek hastalığı"),G7,IF(E7="Analık (doğum)",IF(J7="Yok","Ödenek yok",G7),"Kontrol edin"))))</f>
      </c>
      <c r="L7" s="11">
        <f>IF(OR(E7="",I7=""),"",IF(E7="Hastalık",IF(J7="Yok",0,MAX(0,I7-2)),IF(OR(E7="İş kazası",E7="Meslek hastalığı"),I7,IF(AND(E7="Analık (doğum)",J7&lt;&gt;"Yok"),I7,0))))</f>
      </c>
      <c r="M7" s="9" t="s">
        <v>33</v>
      </c>
      <c r="N7" s="9" t="s">
        <v>28</v>
      </c>
      <c r="O7" s="10">
        <v>46286</v>
      </c>
      <c r="P7" s="9" t="s">
        <v>29</v>
      </c>
      <c r="Q7" s="10">
        <v>46286</v>
      </c>
      <c r="R7" s="9" t="s">
        <v>30</v>
      </c>
      <c r="S7" s="8">
        <f>IF(B7="","",IF(AND(OR(E7="İş kazası",E7="Meslek hastalığı"),P7&lt;&gt;"Yapıldı"),"SGK bildirimi kontrol edilsin",IF(OR(N7="",N7="Onay bekliyor"),"e-Vizite onayı bekliyor",IF(N7="Sorunlu","e-Vizite sorunu çözülsün",IF(R7&lt;&gt;"Evet","Bordroya işlenecek",IF(AND(Q7="",H7&lt;&gt;"",H7&lt;TODAY()),"İşe dönüş girilmedi","Tamamlandı"))))))</f>
      </c>
      <c r="T7" s="13"/>
    </row>
    <row r="8" spans="1:20" x14ac:dyDescent="0.25">
      <c r="A8" s="6">
        <v>3</v>
      </c>
      <c r="B8" s="7" t="s">
        <v>31</v>
      </c>
      <c r="C8" s="8">
        <f>IF(B8="","",IFERROR(VLOOKUP(B8,'Çalışanlar'!$A$6:$C$65,2,FALSE),"Listede yok"))</f>
      </c>
      <c r="D8" s="8">
        <f>IF(B8="","",IFERROR(VLOOKUP(B8,'Çalışanlar'!$A$6:$C$65,3,FALSE),""))</f>
      </c>
      <c r="E8" s="9" t="s">
        <v>24</v>
      </c>
      <c r="F8" s="9" t="s">
        <v>32</v>
      </c>
      <c r="G8" s="10">
        <v>46286</v>
      </c>
      <c r="H8" s="10">
        <v>46292</v>
      </c>
      <c r="I8" s="11">
        <f>IF(OR(G8="",H8=""),"",H8-G8+1)</f>
      </c>
      <c r="J8" s="9" t="s">
        <v>26</v>
      </c>
      <c r="K8" s="12">
        <f>IF(OR(E8="",I8=""),"",IF(E8="Hastalık",IF(OR(J8="Yok",I8&lt;=2),"Ödenek yok",G8+2),IF(OR(E8="İş kazası",E8="Meslek hastalığı"),G8,IF(E8="Analık (doğum)",IF(J8="Yok","Ödenek yok",G8),"Kontrol edin"))))</f>
      </c>
      <c r="L8" s="11">
        <f>IF(OR(E8="",I8=""),"",IF(E8="Hastalık",IF(J8="Yok",0,MAX(0,I8-2)),IF(OR(E8="İş kazası",E8="Meslek hastalığı"),I8,IF(AND(E8="Analık (doğum)",J8&lt;&gt;"Yok"),I8,0))))</f>
      </c>
      <c r="M8" s="9" t="s">
        <v>29</v>
      </c>
      <c r="N8" s="9" t="s">
        <v>34</v>
      </c>
      <c r="O8" s="14"/>
      <c r="P8" s="9" t="s">
        <v>29</v>
      </c>
      <c r="Q8" s="14"/>
      <c r="R8" s="9" t="s">
        <v>35</v>
      </c>
      <c r="S8" s="8">
        <f>IF(B8="","",IF(AND(OR(E8="İş kazası",E8="Meslek hastalığı"),P8&lt;&gt;"Yapıldı"),"SGK bildirimi kontrol edilsin",IF(OR(N8="",N8="Onay bekliyor"),"e-Vizite onayı bekliyor",IF(N8="Sorunlu","e-Vizite sorunu çözülsün",IF(R8&lt;&gt;"Evet","Bordroya işlenecek",IF(AND(Q8="",H8&lt;&gt;"",H8&lt;TODAY()),"İşe dönüş girilmedi","Tamamlandı"))))))</f>
      </c>
      <c r="T8" s="15" t="s">
        <v>36</v>
      </c>
    </row>
    <row r="9" spans="1:20" x14ac:dyDescent="0.25">
      <c r="A9" s="6">
        <v>4</v>
      </c>
      <c r="B9" s="7" t="s">
        <v>37</v>
      </c>
      <c r="C9" s="8">
        <f>IF(B9="","",IFERROR(VLOOKUP(B9,'Çalışanlar'!$A$6:$C$65,2,FALSE),"Listede yok"))</f>
      </c>
      <c r="D9" s="8">
        <f>IF(B9="","",IFERROR(VLOOKUP(B9,'Çalışanlar'!$A$6:$C$65,3,FALSE),""))</f>
      </c>
      <c r="E9" s="9" t="s">
        <v>38</v>
      </c>
      <c r="F9" s="9" t="s">
        <v>32</v>
      </c>
      <c r="G9" s="10">
        <v>46296</v>
      </c>
      <c r="H9" s="10">
        <v>46305</v>
      </c>
      <c r="I9" s="11">
        <f>IF(OR(G9="",H9=""),"",H9-G9+1)</f>
      </c>
      <c r="J9" s="16"/>
      <c r="K9" s="12">
        <f>IF(OR(E9="",I9=""),"",IF(E9="Hastalık",IF(OR(J9="Yok",I9&lt;=2),"Ödenek yok",G9+2),IF(OR(E9="İş kazası",E9="Meslek hastalığı"),G9,IF(E9="Analık (doğum)",IF(J9="Yok","Ödenek yok",G9),"Kontrol edin"))))</f>
      </c>
      <c r="L9" s="11">
        <f>IF(OR(E9="",I9=""),"",IF(E9="Hastalık",IF(J9="Yok",0,MAX(0,I9-2)),IF(OR(E9="İş kazası",E9="Meslek hastalığı"),I9,IF(AND(E9="Analık (doğum)",J9&lt;&gt;"Yok"),I9,0))))</f>
      </c>
      <c r="M9" s="9" t="s">
        <v>29</v>
      </c>
      <c r="N9" s="9" t="s">
        <v>34</v>
      </c>
      <c r="O9" s="14"/>
      <c r="P9" s="9" t="s">
        <v>39</v>
      </c>
      <c r="Q9" s="14"/>
      <c r="R9" s="9" t="s">
        <v>35</v>
      </c>
      <c r="S9" s="8">
        <f>IF(B9="","",IF(AND(OR(E9="İş kazası",E9="Meslek hastalığı"),P9&lt;&gt;"Yapıldı"),"SGK bildirimi kontrol edilsin",IF(OR(N9="",N9="Onay bekliyor"),"e-Vizite onayı bekliyor",IF(N9="Sorunlu","e-Vizite sorunu çözülsün",IF(R9&lt;&gt;"Evet","Bordroya işlenecek",IF(AND(Q9="",H9&lt;&gt;"",H9&lt;TODAY()),"İşe dönüş girilmedi","Tamamlandı"))))))</f>
      </c>
      <c r="T9" s="15" t="s">
        <v>40</v>
      </c>
    </row>
    <row r="10" spans="1:20" x14ac:dyDescent="0.25">
      <c r="A10" s="6">
        <v>5</v>
      </c>
      <c r="B10" s="17"/>
      <c r="C10" s="8">
        <f>IF(B10="","",IFERROR(VLOOKUP(B10,'Çalışanlar'!$A$6:$C$65,2,FALSE),"Listede yok"))</f>
      </c>
      <c r="D10" s="8">
        <f>IF(B10="","",IFERROR(VLOOKUP(B10,'Çalışanlar'!$A$6:$C$65,3,FALSE),""))</f>
      </c>
      <c r="E10" s="16"/>
      <c r="F10" s="16"/>
      <c r="G10" s="14"/>
      <c r="H10" s="14"/>
      <c r="I10" s="11">
        <f>IF(OR(G10="",H10=""),"",H10-G10+1)</f>
      </c>
      <c r="J10" s="16"/>
      <c r="K10" s="12">
        <f>IF(OR(E10="",I10=""),"",IF(E10="Hastalık",IF(OR(J10="Yok",I10&lt;=2),"Ödenek yok",G10+2),IF(OR(E10="İş kazası",E10="Meslek hastalığı"),G10,IF(E10="Analık (doğum)",IF(J10="Yok","Ödenek yok",G10),"Kontrol edin"))))</f>
      </c>
      <c r="L10" s="11">
        <f>IF(OR(E10="",I10=""),"",IF(E10="Hastalık",IF(J10="Yok",0,MAX(0,I10-2)),IF(OR(E10="İş kazası",E10="Meslek hastalığı"),I10,IF(AND(E10="Analık (doğum)",J10&lt;&gt;"Yok"),I10,0))))</f>
      </c>
      <c r="M10" s="16"/>
      <c r="N10" s="16"/>
      <c r="O10" s="14"/>
      <c r="P10" s="16"/>
      <c r="Q10" s="14"/>
      <c r="R10" s="16"/>
      <c r="S10" s="8">
        <f>IF(B10="","",IF(AND(OR(E10="İş kazası",E10="Meslek hastalığı"),P10&lt;&gt;"Yapıldı"),"SGK bildirimi kontrol edilsin",IF(OR(N10="",N10="Onay bekliyor"),"e-Vizite onayı bekliyor",IF(N10="Sorunlu","e-Vizite sorunu çözülsün",IF(R10&lt;&gt;"Evet","Bordroya işlenecek",IF(AND(Q10="",H10&lt;&gt;"",H10&lt;TODAY()),"İşe dönüş girilmedi","Tamamlandı"))))))</f>
      </c>
      <c r="T10" s="13"/>
    </row>
    <row r="11" spans="1:20" x14ac:dyDescent="0.25">
      <c r="A11" s="6">
        <v>6</v>
      </c>
      <c r="B11" s="17"/>
      <c r="C11" s="8">
        <f>IF(B11="","",IFERROR(VLOOKUP(B11,'Çalışanlar'!$A$6:$C$65,2,FALSE),"Listede yok"))</f>
      </c>
      <c r="D11" s="8">
        <f>IF(B11="","",IFERROR(VLOOKUP(B11,'Çalışanlar'!$A$6:$C$65,3,FALSE),""))</f>
      </c>
      <c r="E11" s="16"/>
      <c r="F11" s="16"/>
      <c r="G11" s="14"/>
      <c r="H11" s="14"/>
      <c r="I11" s="11">
        <f>IF(OR(G11="",H11=""),"",H11-G11+1)</f>
      </c>
      <c r="J11" s="16"/>
      <c r="K11" s="12">
        <f>IF(OR(E11="",I11=""),"",IF(E11="Hastalık",IF(OR(J11="Yok",I11&lt;=2),"Ödenek yok",G11+2),IF(OR(E11="İş kazası",E11="Meslek hastalığı"),G11,IF(E11="Analık (doğum)",IF(J11="Yok","Ödenek yok",G11),"Kontrol edin"))))</f>
      </c>
      <c r="L11" s="11">
        <f>IF(OR(E11="",I11=""),"",IF(E11="Hastalık",IF(J11="Yok",0,MAX(0,I11-2)),IF(OR(E11="İş kazası",E11="Meslek hastalığı"),I11,IF(AND(E11="Analık (doğum)",J11&lt;&gt;"Yok"),I11,0))))</f>
      </c>
      <c r="M11" s="16"/>
      <c r="N11" s="16"/>
      <c r="O11" s="14"/>
      <c r="P11" s="16"/>
      <c r="Q11" s="14"/>
      <c r="R11" s="16"/>
      <c r="S11" s="8">
        <f>IF(B11="","",IF(AND(OR(E11="İş kazası",E11="Meslek hastalığı"),P11&lt;&gt;"Yapıldı"),"SGK bildirimi kontrol edilsin",IF(OR(N11="",N11="Onay bekliyor"),"e-Vizite onayı bekliyor",IF(N11="Sorunlu","e-Vizite sorunu çözülsün",IF(R11&lt;&gt;"Evet","Bordroya işlenecek",IF(AND(Q11="",H11&lt;&gt;"",H11&lt;TODAY()),"İşe dönüş girilmedi","Tamamlandı"))))))</f>
      </c>
      <c r="T11" s="13"/>
    </row>
    <row r="12" spans="1:20" x14ac:dyDescent="0.25">
      <c r="A12" s="6">
        <v>7</v>
      </c>
      <c r="B12" s="17"/>
      <c r="C12" s="8">
        <f>IF(B12="","",IFERROR(VLOOKUP(B12,'Çalışanlar'!$A$6:$C$65,2,FALSE),"Listede yok"))</f>
      </c>
      <c r="D12" s="8">
        <f>IF(B12="","",IFERROR(VLOOKUP(B12,'Çalışanlar'!$A$6:$C$65,3,FALSE),""))</f>
      </c>
      <c r="E12" s="16"/>
      <c r="F12" s="16"/>
      <c r="G12" s="14"/>
      <c r="H12" s="14"/>
      <c r="I12" s="11">
        <f>IF(OR(G12="",H12=""),"",H12-G12+1)</f>
      </c>
      <c r="J12" s="16"/>
      <c r="K12" s="12">
        <f>IF(OR(E12="",I12=""),"",IF(E12="Hastalık",IF(OR(J12="Yok",I12&lt;=2),"Ödenek yok",G12+2),IF(OR(E12="İş kazası",E12="Meslek hastalığı"),G12,IF(E12="Analık (doğum)",IF(J12="Yok","Ödenek yok",G12),"Kontrol edin"))))</f>
      </c>
      <c r="L12" s="11">
        <f>IF(OR(E12="",I12=""),"",IF(E12="Hastalık",IF(J12="Yok",0,MAX(0,I12-2)),IF(OR(E12="İş kazası",E12="Meslek hastalığı"),I12,IF(AND(E12="Analık (doğum)",J12&lt;&gt;"Yok"),I12,0))))</f>
      </c>
      <c r="M12" s="16"/>
      <c r="N12" s="16"/>
      <c r="O12" s="14"/>
      <c r="P12" s="16"/>
      <c r="Q12" s="14"/>
      <c r="R12" s="16"/>
      <c r="S12" s="8">
        <f>IF(B12="","",IF(AND(OR(E12="İş kazası",E12="Meslek hastalığı"),P12&lt;&gt;"Yapıldı"),"SGK bildirimi kontrol edilsin",IF(OR(N12="",N12="Onay bekliyor"),"e-Vizite onayı bekliyor",IF(N12="Sorunlu","e-Vizite sorunu çözülsün",IF(R12&lt;&gt;"Evet","Bordroya işlenecek",IF(AND(Q12="",H12&lt;&gt;"",H12&lt;TODAY()),"İşe dönüş girilmedi","Tamamlandı"))))))</f>
      </c>
      <c r="T12" s="13"/>
    </row>
    <row r="13" spans="1:20" x14ac:dyDescent="0.25">
      <c r="A13" s="6">
        <v>8</v>
      </c>
      <c r="B13" s="17"/>
      <c r="C13" s="8">
        <f>IF(B13="","",IFERROR(VLOOKUP(B13,'Çalışanlar'!$A$6:$C$65,2,FALSE),"Listede yok"))</f>
      </c>
      <c r="D13" s="8">
        <f>IF(B13="","",IFERROR(VLOOKUP(B13,'Çalışanlar'!$A$6:$C$65,3,FALSE),""))</f>
      </c>
      <c r="E13" s="16"/>
      <c r="F13" s="16"/>
      <c r="G13" s="14"/>
      <c r="H13" s="14"/>
      <c r="I13" s="11">
        <f>IF(OR(G13="",H13=""),"",H13-G13+1)</f>
      </c>
      <c r="J13" s="16"/>
      <c r="K13" s="12">
        <f>IF(OR(E13="",I13=""),"",IF(E13="Hastalık",IF(OR(J13="Yok",I13&lt;=2),"Ödenek yok",G13+2),IF(OR(E13="İş kazası",E13="Meslek hastalığı"),G13,IF(E13="Analık (doğum)",IF(J13="Yok","Ödenek yok",G13),"Kontrol edin"))))</f>
      </c>
      <c r="L13" s="11">
        <f>IF(OR(E13="",I13=""),"",IF(E13="Hastalık",IF(J13="Yok",0,MAX(0,I13-2)),IF(OR(E13="İş kazası",E13="Meslek hastalığı"),I13,IF(AND(E13="Analık (doğum)",J13&lt;&gt;"Yok"),I13,0))))</f>
      </c>
      <c r="M13" s="16"/>
      <c r="N13" s="16"/>
      <c r="O13" s="14"/>
      <c r="P13" s="16"/>
      <c r="Q13" s="14"/>
      <c r="R13" s="16"/>
      <c r="S13" s="8">
        <f>IF(B13="","",IF(AND(OR(E13="İş kazası",E13="Meslek hastalığı"),P13&lt;&gt;"Yapıldı"),"SGK bildirimi kontrol edilsin",IF(OR(N13="",N13="Onay bekliyor"),"e-Vizite onayı bekliyor",IF(N13="Sorunlu","e-Vizite sorunu çözülsün",IF(R13&lt;&gt;"Evet","Bordroya işlenecek",IF(AND(Q13="",H13&lt;&gt;"",H13&lt;TODAY()),"İşe dönüş girilmedi","Tamamlandı"))))))</f>
      </c>
      <c r="T13" s="13"/>
    </row>
    <row r="14" spans="1:20" x14ac:dyDescent="0.25">
      <c r="A14" s="6">
        <v>9</v>
      </c>
      <c r="B14" s="17"/>
      <c r="C14" s="8">
        <f>IF(B14="","",IFERROR(VLOOKUP(B14,'Çalışanlar'!$A$6:$C$65,2,FALSE),"Listede yok"))</f>
      </c>
      <c r="D14" s="8">
        <f>IF(B14="","",IFERROR(VLOOKUP(B14,'Çalışanlar'!$A$6:$C$65,3,FALSE),""))</f>
      </c>
      <c r="E14" s="16"/>
      <c r="F14" s="16"/>
      <c r="G14" s="14"/>
      <c r="H14" s="14"/>
      <c r="I14" s="11">
        <f>IF(OR(G14="",H14=""),"",H14-G14+1)</f>
      </c>
      <c r="J14" s="16"/>
      <c r="K14" s="12">
        <f>IF(OR(E14="",I14=""),"",IF(E14="Hastalık",IF(OR(J14="Yok",I14&lt;=2),"Ödenek yok",G14+2),IF(OR(E14="İş kazası",E14="Meslek hastalığı"),G14,IF(E14="Analık (doğum)",IF(J14="Yok","Ödenek yok",G14),"Kontrol edin"))))</f>
      </c>
      <c r="L14" s="11">
        <f>IF(OR(E14="",I14=""),"",IF(E14="Hastalık",IF(J14="Yok",0,MAX(0,I14-2)),IF(OR(E14="İş kazası",E14="Meslek hastalığı"),I14,IF(AND(E14="Analık (doğum)",J14&lt;&gt;"Yok"),I14,0))))</f>
      </c>
      <c r="M14" s="16"/>
      <c r="N14" s="16"/>
      <c r="O14" s="14"/>
      <c r="P14" s="16"/>
      <c r="Q14" s="14"/>
      <c r="R14" s="16"/>
      <c r="S14" s="8">
        <f>IF(B14="","",IF(AND(OR(E14="İş kazası",E14="Meslek hastalığı"),P14&lt;&gt;"Yapıldı"),"SGK bildirimi kontrol edilsin",IF(OR(N14="",N14="Onay bekliyor"),"e-Vizite onayı bekliyor",IF(N14="Sorunlu","e-Vizite sorunu çözülsün",IF(R14&lt;&gt;"Evet","Bordroya işlenecek",IF(AND(Q14="",H14&lt;&gt;"",H14&lt;TODAY()),"İşe dönüş girilmedi","Tamamlandı"))))))</f>
      </c>
      <c r="T14" s="13"/>
    </row>
    <row r="15" spans="1:20" x14ac:dyDescent="0.25">
      <c r="A15" s="6">
        <v>10</v>
      </c>
      <c r="B15" s="17"/>
      <c r="C15" s="8">
        <f>IF(B15="","",IFERROR(VLOOKUP(B15,'Çalışanlar'!$A$6:$C$65,2,FALSE),"Listede yok"))</f>
      </c>
      <c r="D15" s="8">
        <f>IF(B15="","",IFERROR(VLOOKUP(B15,'Çalışanlar'!$A$6:$C$65,3,FALSE),""))</f>
      </c>
      <c r="E15" s="16"/>
      <c r="F15" s="16"/>
      <c r="G15" s="14"/>
      <c r="H15" s="14"/>
      <c r="I15" s="11">
        <f>IF(OR(G15="",H15=""),"",H15-G15+1)</f>
      </c>
      <c r="J15" s="16"/>
      <c r="K15" s="12">
        <f>IF(OR(E15="",I15=""),"",IF(E15="Hastalık",IF(OR(J15="Yok",I15&lt;=2),"Ödenek yok",G15+2),IF(OR(E15="İş kazası",E15="Meslek hastalığı"),G15,IF(E15="Analık (doğum)",IF(J15="Yok","Ödenek yok",G15),"Kontrol edin"))))</f>
      </c>
      <c r="L15" s="11">
        <f>IF(OR(E15="",I15=""),"",IF(E15="Hastalık",IF(J15="Yok",0,MAX(0,I15-2)),IF(OR(E15="İş kazası",E15="Meslek hastalığı"),I15,IF(AND(E15="Analık (doğum)",J15&lt;&gt;"Yok"),I15,0))))</f>
      </c>
      <c r="M15" s="16"/>
      <c r="N15" s="16"/>
      <c r="O15" s="14"/>
      <c r="P15" s="16"/>
      <c r="Q15" s="14"/>
      <c r="R15" s="16"/>
      <c r="S15" s="8">
        <f>IF(B15="","",IF(AND(OR(E15="İş kazası",E15="Meslek hastalığı"),P15&lt;&gt;"Yapıldı"),"SGK bildirimi kontrol edilsin",IF(OR(N15="",N15="Onay bekliyor"),"e-Vizite onayı bekliyor",IF(N15="Sorunlu","e-Vizite sorunu çözülsün",IF(R15&lt;&gt;"Evet","Bordroya işlenecek",IF(AND(Q15="",H15&lt;&gt;"",H15&lt;TODAY()),"İşe dönüş girilmedi","Tamamlandı"))))))</f>
      </c>
      <c r="T15" s="13"/>
    </row>
    <row r="16" spans="1:20" x14ac:dyDescent="0.25">
      <c r="A16" s="6">
        <v>11</v>
      </c>
      <c r="B16" s="17"/>
      <c r="C16" s="8">
        <f>IF(B16="","",IFERROR(VLOOKUP(B16,'Çalışanlar'!$A$6:$C$65,2,FALSE),"Listede yok"))</f>
      </c>
      <c r="D16" s="8">
        <f>IF(B16="","",IFERROR(VLOOKUP(B16,'Çalışanlar'!$A$6:$C$65,3,FALSE),""))</f>
      </c>
      <c r="E16" s="16"/>
      <c r="F16" s="16"/>
      <c r="G16" s="14"/>
      <c r="H16" s="14"/>
      <c r="I16" s="11">
        <f>IF(OR(G16="",H16=""),"",H16-G16+1)</f>
      </c>
      <c r="J16" s="16"/>
      <c r="K16" s="12">
        <f>IF(OR(E16="",I16=""),"",IF(E16="Hastalık",IF(OR(J16="Yok",I16&lt;=2),"Ödenek yok",G16+2),IF(OR(E16="İş kazası",E16="Meslek hastalığı"),G16,IF(E16="Analık (doğum)",IF(J16="Yok","Ödenek yok",G16),"Kontrol edin"))))</f>
      </c>
      <c r="L16" s="11">
        <f>IF(OR(E16="",I16=""),"",IF(E16="Hastalık",IF(J16="Yok",0,MAX(0,I16-2)),IF(OR(E16="İş kazası",E16="Meslek hastalığı"),I16,IF(AND(E16="Analık (doğum)",J16&lt;&gt;"Yok"),I16,0))))</f>
      </c>
      <c r="M16" s="16"/>
      <c r="N16" s="16"/>
      <c r="O16" s="14"/>
      <c r="P16" s="16"/>
      <c r="Q16" s="14"/>
      <c r="R16" s="16"/>
      <c r="S16" s="8">
        <f>IF(B16="","",IF(AND(OR(E16="İş kazası",E16="Meslek hastalığı"),P16&lt;&gt;"Yapıldı"),"SGK bildirimi kontrol edilsin",IF(OR(N16="",N16="Onay bekliyor"),"e-Vizite onayı bekliyor",IF(N16="Sorunlu","e-Vizite sorunu çözülsün",IF(R16&lt;&gt;"Evet","Bordroya işlenecek",IF(AND(Q16="",H16&lt;&gt;"",H16&lt;TODAY()),"İşe dönüş girilmedi","Tamamlandı"))))))</f>
      </c>
      <c r="T16" s="13"/>
    </row>
    <row r="17" spans="1:20" x14ac:dyDescent="0.25">
      <c r="A17" s="6">
        <v>12</v>
      </c>
      <c r="B17" s="17"/>
      <c r="C17" s="8">
        <f>IF(B17="","",IFERROR(VLOOKUP(B17,'Çalışanlar'!$A$6:$C$65,2,FALSE),"Listede yok"))</f>
      </c>
      <c r="D17" s="8">
        <f>IF(B17="","",IFERROR(VLOOKUP(B17,'Çalışanlar'!$A$6:$C$65,3,FALSE),""))</f>
      </c>
      <c r="E17" s="16"/>
      <c r="F17" s="16"/>
      <c r="G17" s="14"/>
      <c r="H17" s="14"/>
      <c r="I17" s="11">
        <f>IF(OR(G17="",H17=""),"",H17-G17+1)</f>
      </c>
      <c r="J17" s="16"/>
      <c r="K17" s="12">
        <f>IF(OR(E17="",I17=""),"",IF(E17="Hastalık",IF(OR(J17="Yok",I17&lt;=2),"Ödenek yok",G17+2),IF(OR(E17="İş kazası",E17="Meslek hastalığı"),G17,IF(E17="Analık (doğum)",IF(J17="Yok","Ödenek yok",G17),"Kontrol edin"))))</f>
      </c>
      <c r="L17" s="11">
        <f>IF(OR(E17="",I17=""),"",IF(E17="Hastalık",IF(J17="Yok",0,MAX(0,I17-2)),IF(OR(E17="İş kazası",E17="Meslek hastalığı"),I17,IF(AND(E17="Analık (doğum)",J17&lt;&gt;"Yok"),I17,0))))</f>
      </c>
      <c r="M17" s="16"/>
      <c r="N17" s="16"/>
      <c r="O17" s="14"/>
      <c r="P17" s="16"/>
      <c r="Q17" s="14"/>
      <c r="R17" s="16"/>
      <c r="S17" s="8">
        <f>IF(B17="","",IF(AND(OR(E17="İş kazası",E17="Meslek hastalığı"),P17&lt;&gt;"Yapıldı"),"SGK bildirimi kontrol edilsin",IF(OR(N17="",N17="Onay bekliyor"),"e-Vizite onayı bekliyor",IF(N17="Sorunlu","e-Vizite sorunu çözülsün",IF(R17&lt;&gt;"Evet","Bordroya işlenecek",IF(AND(Q17="",H17&lt;&gt;"",H17&lt;TODAY()),"İşe dönüş girilmedi","Tamamlandı"))))))</f>
      </c>
      <c r="T17" s="13"/>
    </row>
    <row r="18" spans="1:20" x14ac:dyDescent="0.25">
      <c r="A18" s="6">
        <v>13</v>
      </c>
      <c r="B18" s="17"/>
      <c r="C18" s="8">
        <f>IF(B18="","",IFERROR(VLOOKUP(B18,'Çalışanlar'!$A$6:$C$65,2,FALSE),"Listede yok"))</f>
      </c>
      <c r="D18" s="8">
        <f>IF(B18="","",IFERROR(VLOOKUP(B18,'Çalışanlar'!$A$6:$C$65,3,FALSE),""))</f>
      </c>
      <c r="E18" s="16"/>
      <c r="F18" s="16"/>
      <c r="G18" s="14"/>
      <c r="H18" s="14"/>
      <c r="I18" s="11">
        <f>IF(OR(G18="",H18=""),"",H18-G18+1)</f>
      </c>
      <c r="J18" s="16"/>
      <c r="K18" s="12">
        <f>IF(OR(E18="",I18=""),"",IF(E18="Hastalık",IF(OR(J18="Yok",I18&lt;=2),"Ödenek yok",G18+2),IF(OR(E18="İş kazası",E18="Meslek hastalığı"),G18,IF(E18="Analık (doğum)",IF(J18="Yok","Ödenek yok",G18),"Kontrol edin"))))</f>
      </c>
      <c r="L18" s="11">
        <f>IF(OR(E18="",I18=""),"",IF(E18="Hastalık",IF(J18="Yok",0,MAX(0,I18-2)),IF(OR(E18="İş kazası",E18="Meslek hastalığı"),I18,IF(AND(E18="Analık (doğum)",J18&lt;&gt;"Yok"),I18,0))))</f>
      </c>
      <c r="M18" s="16"/>
      <c r="N18" s="16"/>
      <c r="O18" s="14"/>
      <c r="P18" s="16"/>
      <c r="Q18" s="14"/>
      <c r="R18" s="16"/>
      <c r="S18" s="8">
        <f>IF(B18="","",IF(AND(OR(E18="İş kazası",E18="Meslek hastalığı"),P18&lt;&gt;"Yapıldı"),"SGK bildirimi kontrol edilsin",IF(OR(N18="",N18="Onay bekliyor"),"e-Vizite onayı bekliyor",IF(N18="Sorunlu","e-Vizite sorunu çözülsün",IF(R18&lt;&gt;"Evet","Bordroya işlenecek",IF(AND(Q18="",H18&lt;&gt;"",H18&lt;TODAY()),"İşe dönüş girilmedi","Tamamlandı"))))))</f>
      </c>
      <c r="T18" s="13"/>
    </row>
    <row r="19" spans="1:20" x14ac:dyDescent="0.25">
      <c r="A19" s="6">
        <v>14</v>
      </c>
      <c r="B19" s="17"/>
      <c r="C19" s="8">
        <f>IF(B19="","",IFERROR(VLOOKUP(B19,'Çalışanlar'!$A$6:$C$65,2,FALSE),"Listede yok"))</f>
      </c>
      <c r="D19" s="8">
        <f>IF(B19="","",IFERROR(VLOOKUP(B19,'Çalışanlar'!$A$6:$C$65,3,FALSE),""))</f>
      </c>
      <c r="E19" s="16"/>
      <c r="F19" s="16"/>
      <c r="G19" s="14"/>
      <c r="H19" s="14"/>
      <c r="I19" s="11">
        <f>IF(OR(G19="",H19=""),"",H19-G19+1)</f>
      </c>
      <c r="J19" s="16"/>
      <c r="K19" s="12">
        <f>IF(OR(E19="",I19=""),"",IF(E19="Hastalık",IF(OR(J19="Yok",I19&lt;=2),"Ödenek yok",G19+2),IF(OR(E19="İş kazası",E19="Meslek hastalığı"),G19,IF(E19="Analık (doğum)",IF(J19="Yok","Ödenek yok",G19),"Kontrol edin"))))</f>
      </c>
      <c r="L19" s="11">
        <f>IF(OR(E19="",I19=""),"",IF(E19="Hastalık",IF(J19="Yok",0,MAX(0,I19-2)),IF(OR(E19="İş kazası",E19="Meslek hastalığı"),I19,IF(AND(E19="Analık (doğum)",J19&lt;&gt;"Yok"),I19,0))))</f>
      </c>
      <c r="M19" s="16"/>
      <c r="N19" s="16"/>
      <c r="O19" s="14"/>
      <c r="P19" s="16"/>
      <c r="Q19" s="14"/>
      <c r="R19" s="16"/>
      <c r="S19" s="8">
        <f>IF(B19="","",IF(AND(OR(E19="İş kazası",E19="Meslek hastalığı"),P19&lt;&gt;"Yapıldı"),"SGK bildirimi kontrol edilsin",IF(OR(N19="",N19="Onay bekliyor"),"e-Vizite onayı bekliyor",IF(N19="Sorunlu","e-Vizite sorunu çözülsün",IF(R19&lt;&gt;"Evet","Bordroya işlenecek",IF(AND(Q19="",H19&lt;&gt;"",H19&lt;TODAY()),"İşe dönüş girilmedi","Tamamlandı"))))))</f>
      </c>
      <c r="T19" s="13"/>
    </row>
    <row r="20" spans="1:20" x14ac:dyDescent="0.25">
      <c r="A20" s="6">
        <v>15</v>
      </c>
      <c r="B20" s="17"/>
      <c r="C20" s="8">
        <f>IF(B20="","",IFERROR(VLOOKUP(B20,'Çalışanlar'!$A$6:$C$65,2,FALSE),"Listede yok"))</f>
      </c>
      <c r="D20" s="8">
        <f>IF(B20="","",IFERROR(VLOOKUP(B20,'Çalışanlar'!$A$6:$C$65,3,FALSE),""))</f>
      </c>
      <c r="E20" s="16"/>
      <c r="F20" s="16"/>
      <c r="G20" s="14"/>
      <c r="H20" s="14"/>
      <c r="I20" s="11">
        <f>IF(OR(G20="",H20=""),"",H20-G20+1)</f>
      </c>
      <c r="J20" s="16"/>
      <c r="K20" s="12">
        <f>IF(OR(E20="",I20=""),"",IF(E20="Hastalık",IF(OR(J20="Yok",I20&lt;=2),"Ödenek yok",G20+2),IF(OR(E20="İş kazası",E20="Meslek hastalığı"),G20,IF(E20="Analık (doğum)",IF(J20="Yok","Ödenek yok",G20),"Kontrol edin"))))</f>
      </c>
      <c r="L20" s="11">
        <f>IF(OR(E20="",I20=""),"",IF(E20="Hastalık",IF(J20="Yok",0,MAX(0,I20-2)),IF(OR(E20="İş kazası",E20="Meslek hastalığı"),I20,IF(AND(E20="Analık (doğum)",J20&lt;&gt;"Yok"),I20,0))))</f>
      </c>
      <c r="M20" s="16"/>
      <c r="N20" s="16"/>
      <c r="O20" s="14"/>
      <c r="P20" s="16"/>
      <c r="Q20" s="14"/>
      <c r="R20" s="16"/>
      <c r="S20" s="8">
        <f>IF(B20="","",IF(AND(OR(E20="İş kazası",E20="Meslek hastalığı"),P20&lt;&gt;"Yapıldı"),"SGK bildirimi kontrol edilsin",IF(OR(N20="",N20="Onay bekliyor"),"e-Vizite onayı bekliyor",IF(N20="Sorunlu","e-Vizite sorunu çözülsün",IF(R20&lt;&gt;"Evet","Bordroya işlenecek",IF(AND(Q20="",H20&lt;&gt;"",H20&lt;TODAY()),"İşe dönüş girilmedi","Tamamlandı"))))))</f>
      </c>
      <c r="T20" s="13"/>
    </row>
    <row r="21" spans="1:20" x14ac:dyDescent="0.25">
      <c r="A21" s="6">
        <v>16</v>
      </c>
      <c r="B21" s="17"/>
      <c r="C21" s="8">
        <f>IF(B21="","",IFERROR(VLOOKUP(B21,'Çalışanlar'!$A$6:$C$65,2,FALSE),"Listede yok"))</f>
      </c>
      <c r="D21" s="8">
        <f>IF(B21="","",IFERROR(VLOOKUP(B21,'Çalışanlar'!$A$6:$C$65,3,FALSE),""))</f>
      </c>
      <c r="E21" s="16"/>
      <c r="F21" s="16"/>
      <c r="G21" s="14"/>
      <c r="H21" s="14"/>
      <c r="I21" s="11">
        <f>IF(OR(G21="",H21=""),"",H21-G21+1)</f>
      </c>
      <c r="J21" s="16"/>
      <c r="K21" s="12">
        <f>IF(OR(E21="",I21=""),"",IF(E21="Hastalık",IF(OR(J21="Yok",I21&lt;=2),"Ödenek yok",G21+2),IF(OR(E21="İş kazası",E21="Meslek hastalığı"),G21,IF(E21="Analık (doğum)",IF(J21="Yok","Ödenek yok",G21),"Kontrol edin"))))</f>
      </c>
      <c r="L21" s="11">
        <f>IF(OR(E21="",I21=""),"",IF(E21="Hastalık",IF(J21="Yok",0,MAX(0,I21-2)),IF(OR(E21="İş kazası",E21="Meslek hastalığı"),I21,IF(AND(E21="Analık (doğum)",J21&lt;&gt;"Yok"),I21,0))))</f>
      </c>
      <c r="M21" s="16"/>
      <c r="N21" s="16"/>
      <c r="O21" s="14"/>
      <c r="P21" s="16"/>
      <c r="Q21" s="14"/>
      <c r="R21" s="16"/>
      <c r="S21" s="8">
        <f>IF(B21="","",IF(AND(OR(E21="İş kazası",E21="Meslek hastalığı"),P21&lt;&gt;"Yapıldı"),"SGK bildirimi kontrol edilsin",IF(OR(N21="",N21="Onay bekliyor"),"e-Vizite onayı bekliyor",IF(N21="Sorunlu","e-Vizite sorunu çözülsün",IF(R21&lt;&gt;"Evet","Bordroya işlenecek",IF(AND(Q21="",H21&lt;&gt;"",H21&lt;TODAY()),"İşe dönüş girilmedi","Tamamlandı"))))))</f>
      </c>
      <c r="T21" s="13"/>
    </row>
    <row r="22" spans="1:20" x14ac:dyDescent="0.25">
      <c r="A22" s="6">
        <v>17</v>
      </c>
      <c r="B22" s="17"/>
      <c r="C22" s="8">
        <f>IF(B22="","",IFERROR(VLOOKUP(B22,'Çalışanlar'!$A$6:$C$65,2,FALSE),"Listede yok"))</f>
      </c>
      <c r="D22" s="8">
        <f>IF(B22="","",IFERROR(VLOOKUP(B22,'Çalışanlar'!$A$6:$C$65,3,FALSE),""))</f>
      </c>
      <c r="E22" s="16"/>
      <c r="F22" s="16"/>
      <c r="G22" s="14"/>
      <c r="H22" s="14"/>
      <c r="I22" s="11">
        <f>IF(OR(G22="",H22=""),"",H22-G22+1)</f>
      </c>
      <c r="J22" s="16"/>
      <c r="K22" s="12">
        <f>IF(OR(E22="",I22=""),"",IF(E22="Hastalık",IF(OR(J22="Yok",I22&lt;=2),"Ödenek yok",G22+2),IF(OR(E22="İş kazası",E22="Meslek hastalığı"),G22,IF(E22="Analık (doğum)",IF(J22="Yok","Ödenek yok",G22),"Kontrol edin"))))</f>
      </c>
      <c r="L22" s="11">
        <f>IF(OR(E22="",I22=""),"",IF(E22="Hastalık",IF(J22="Yok",0,MAX(0,I22-2)),IF(OR(E22="İş kazası",E22="Meslek hastalığı"),I22,IF(AND(E22="Analık (doğum)",J22&lt;&gt;"Yok"),I22,0))))</f>
      </c>
      <c r="M22" s="16"/>
      <c r="N22" s="16"/>
      <c r="O22" s="14"/>
      <c r="P22" s="16"/>
      <c r="Q22" s="14"/>
      <c r="R22" s="16"/>
      <c r="S22" s="8">
        <f>IF(B22="","",IF(AND(OR(E22="İş kazası",E22="Meslek hastalığı"),P22&lt;&gt;"Yapıldı"),"SGK bildirimi kontrol edilsin",IF(OR(N22="",N22="Onay bekliyor"),"e-Vizite onayı bekliyor",IF(N22="Sorunlu","e-Vizite sorunu çözülsün",IF(R22&lt;&gt;"Evet","Bordroya işlenecek",IF(AND(Q22="",H22&lt;&gt;"",H22&lt;TODAY()),"İşe dönüş girilmedi","Tamamlandı"))))))</f>
      </c>
      <c r="T22" s="13"/>
    </row>
    <row r="23" spans="1:20" x14ac:dyDescent="0.25">
      <c r="A23" s="6">
        <v>18</v>
      </c>
      <c r="B23" s="17"/>
      <c r="C23" s="8">
        <f>IF(B23="","",IFERROR(VLOOKUP(B23,'Çalışanlar'!$A$6:$C$65,2,FALSE),"Listede yok"))</f>
      </c>
      <c r="D23" s="8">
        <f>IF(B23="","",IFERROR(VLOOKUP(B23,'Çalışanlar'!$A$6:$C$65,3,FALSE),""))</f>
      </c>
      <c r="E23" s="16"/>
      <c r="F23" s="16"/>
      <c r="G23" s="14"/>
      <c r="H23" s="14"/>
      <c r="I23" s="11">
        <f>IF(OR(G23="",H23=""),"",H23-G23+1)</f>
      </c>
      <c r="J23" s="16"/>
      <c r="K23" s="12">
        <f>IF(OR(E23="",I23=""),"",IF(E23="Hastalık",IF(OR(J23="Yok",I23&lt;=2),"Ödenek yok",G23+2),IF(OR(E23="İş kazası",E23="Meslek hastalığı"),G23,IF(E23="Analık (doğum)",IF(J23="Yok","Ödenek yok",G23),"Kontrol edin"))))</f>
      </c>
      <c r="L23" s="11">
        <f>IF(OR(E23="",I23=""),"",IF(E23="Hastalık",IF(J23="Yok",0,MAX(0,I23-2)),IF(OR(E23="İş kazası",E23="Meslek hastalığı"),I23,IF(AND(E23="Analık (doğum)",J23&lt;&gt;"Yok"),I23,0))))</f>
      </c>
      <c r="M23" s="16"/>
      <c r="N23" s="16"/>
      <c r="O23" s="14"/>
      <c r="P23" s="16"/>
      <c r="Q23" s="14"/>
      <c r="R23" s="16"/>
      <c r="S23" s="8">
        <f>IF(B23="","",IF(AND(OR(E23="İş kazası",E23="Meslek hastalığı"),P23&lt;&gt;"Yapıldı"),"SGK bildirimi kontrol edilsin",IF(OR(N23="",N23="Onay bekliyor"),"e-Vizite onayı bekliyor",IF(N23="Sorunlu","e-Vizite sorunu çözülsün",IF(R23&lt;&gt;"Evet","Bordroya işlenecek",IF(AND(Q23="",H23&lt;&gt;"",H23&lt;TODAY()),"İşe dönüş girilmedi","Tamamlandı"))))))</f>
      </c>
      <c r="T23" s="13"/>
    </row>
    <row r="24" spans="1:20" x14ac:dyDescent="0.25">
      <c r="A24" s="6">
        <v>19</v>
      </c>
      <c r="B24" s="17"/>
      <c r="C24" s="8">
        <f>IF(B24="","",IFERROR(VLOOKUP(B24,'Çalışanlar'!$A$6:$C$65,2,FALSE),"Listede yok"))</f>
      </c>
      <c r="D24" s="8">
        <f>IF(B24="","",IFERROR(VLOOKUP(B24,'Çalışanlar'!$A$6:$C$65,3,FALSE),""))</f>
      </c>
      <c r="E24" s="16"/>
      <c r="F24" s="16"/>
      <c r="G24" s="14"/>
      <c r="H24" s="14"/>
      <c r="I24" s="11">
        <f>IF(OR(G24="",H24=""),"",H24-G24+1)</f>
      </c>
      <c r="J24" s="16"/>
      <c r="K24" s="12">
        <f>IF(OR(E24="",I24=""),"",IF(E24="Hastalık",IF(OR(J24="Yok",I24&lt;=2),"Ödenek yok",G24+2),IF(OR(E24="İş kazası",E24="Meslek hastalığı"),G24,IF(E24="Analık (doğum)",IF(J24="Yok","Ödenek yok",G24),"Kontrol edin"))))</f>
      </c>
      <c r="L24" s="11">
        <f>IF(OR(E24="",I24=""),"",IF(E24="Hastalık",IF(J24="Yok",0,MAX(0,I24-2)),IF(OR(E24="İş kazası",E24="Meslek hastalığı"),I24,IF(AND(E24="Analık (doğum)",J24&lt;&gt;"Yok"),I24,0))))</f>
      </c>
      <c r="M24" s="16"/>
      <c r="N24" s="16"/>
      <c r="O24" s="14"/>
      <c r="P24" s="16"/>
      <c r="Q24" s="14"/>
      <c r="R24" s="16"/>
      <c r="S24" s="8">
        <f>IF(B24="","",IF(AND(OR(E24="İş kazası",E24="Meslek hastalığı"),P24&lt;&gt;"Yapıldı"),"SGK bildirimi kontrol edilsin",IF(OR(N24="",N24="Onay bekliyor"),"e-Vizite onayı bekliyor",IF(N24="Sorunlu","e-Vizite sorunu çözülsün",IF(R24&lt;&gt;"Evet","Bordroya işlenecek",IF(AND(Q24="",H24&lt;&gt;"",H24&lt;TODAY()),"İşe dönüş girilmedi","Tamamlandı"))))))</f>
      </c>
      <c r="T24" s="13"/>
    </row>
    <row r="25" spans="1:20" x14ac:dyDescent="0.25">
      <c r="A25" s="6">
        <v>20</v>
      </c>
      <c r="B25" s="17"/>
      <c r="C25" s="8">
        <f>IF(B25="","",IFERROR(VLOOKUP(B25,'Çalışanlar'!$A$6:$C$65,2,FALSE),"Listede yok"))</f>
      </c>
      <c r="D25" s="8">
        <f>IF(B25="","",IFERROR(VLOOKUP(B25,'Çalışanlar'!$A$6:$C$65,3,FALSE),""))</f>
      </c>
      <c r="E25" s="16"/>
      <c r="F25" s="16"/>
      <c r="G25" s="14"/>
      <c r="H25" s="14"/>
      <c r="I25" s="11">
        <f>IF(OR(G25="",H25=""),"",H25-G25+1)</f>
      </c>
      <c r="J25" s="16"/>
      <c r="K25" s="12">
        <f>IF(OR(E25="",I25=""),"",IF(E25="Hastalık",IF(OR(J25="Yok",I25&lt;=2),"Ödenek yok",G25+2),IF(OR(E25="İş kazası",E25="Meslek hastalığı"),G25,IF(E25="Analık (doğum)",IF(J25="Yok","Ödenek yok",G25),"Kontrol edin"))))</f>
      </c>
      <c r="L25" s="11">
        <f>IF(OR(E25="",I25=""),"",IF(E25="Hastalık",IF(J25="Yok",0,MAX(0,I25-2)),IF(OR(E25="İş kazası",E25="Meslek hastalığı"),I25,IF(AND(E25="Analık (doğum)",J25&lt;&gt;"Yok"),I25,0))))</f>
      </c>
      <c r="M25" s="16"/>
      <c r="N25" s="16"/>
      <c r="O25" s="14"/>
      <c r="P25" s="16"/>
      <c r="Q25" s="14"/>
      <c r="R25" s="16"/>
      <c r="S25" s="8">
        <f>IF(B25="","",IF(AND(OR(E25="İş kazası",E25="Meslek hastalığı"),P25&lt;&gt;"Yapıldı"),"SGK bildirimi kontrol edilsin",IF(OR(N25="",N25="Onay bekliyor"),"e-Vizite onayı bekliyor",IF(N25="Sorunlu","e-Vizite sorunu çözülsün",IF(R25&lt;&gt;"Evet","Bordroya işlenecek",IF(AND(Q25="",H25&lt;&gt;"",H25&lt;TODAY()),"İşe dönüş girilmedi","Tamamlandı"))))))</f>
      </c>
      <c r="T25" s="13"/>
    </row>
    <row r="26" spans="1:20" x14ac:dyDescent="0.25">
      <c r="A26" s="6">
        <v>21</v>
      </c>
      <c r="B26" s="17"/>
      <c r="C26" s="8">
        <f>IF(B26="","",IFERROR(VLOOKUP(B26,'Çalışanlar'!$A$6:$C$65,2,FALSE),"Listede yok"))</f>
      </c>
      <c r="D26" s="8">
        <f>IF(B26="","",IFERROR(VLOOKUP(B26,'Çalışanlar'!$A$6:$C$65,3,FALSE),""))</f>
      </c>
      <c r="E26" s="16"/>
      <c r="F26" s="16"/>
      <c r="G26" s="14"/>
      <c r="H26" s="14"/>
      <c r="I26" s="11">
        <f>IF(OR(G26="",H26=""),"",H26-G26+1)</f>
      </c>
      <c r="J26" s="16"/>
      <c r="K26" s="12">
        <f>IF(OR(E26="",I26=""),"",IF(E26="Hastalık",IF(OR(J26="Yok",I26&lt;=2),"Ödenek yok",G26+2),IF(OR(E26="İş kazası",E26="Meslek hastalığı"),G26,IF(E26="Analık (doğum)",IF(J26="Yok","Ödenek yok",G26),"Kontrol edin"))))</f>
      </c>
      <c r="L26" s="11">
        <f>IF(OR(E26="",I26=""),"",IF(E26="Hastalık",IF(J26="Yok",0,MAX(0,I26-2)),IF(OR(E26="İş kazası",E26="Meslek hastalığı"),I26,IF(AND(E26="Analık (doğum)",J26&lt;&gt;"Yok"),I26,0))))</f>
      </c>
      <c r="M26" s="16"/>
      <c r="N26" s="16"/>
      <c r="O26" s="14"/>
      <c r="P26" s="16"/>
      <c r="Q26" s="14"/>
      <c r="R26" s="16"/>
      <c r="S26" s="8">
        <f>IF(B26="","",IF(AND(OR(E26="İş kazası",E26="Meslek hastalığı"),P26&lt;&gt;"Yapıldı"),"SGK bildirimi kontrol edilsin",IF(OR(N26="",N26="Onay bekliyor"),"e-Vizite onayı bekliyor",IF(N26="Sorunlu","e-Vizite sorunu çözülsün",IF(R26&lt;&gt;"Evet","Bordroya işlenecek",IF(AND(Q26="",H26&lt;&gt;"",H26&lt;TODAY()),"İşe dönüş girilmedi","Tamamlandı"))))))</f>
      </c>
      <c r="T26" s="13"/>
    </row>
    <row r="27" spans="1:20" x14ac:dyDescent="0.25">
      <c r="A27" s="6">
        <v>22</v>
      </c>
      <c r="B27" s="17"/>
      <c r="C27" s="8">
        <f>IF(B27="","",IFERROR(VLOOKUP(B27,'Çalışanlar'!$A$6:$C$65,2,FALSE),"Listede yok"))</f>
      </c>
      <c r="D27" s="8">
        <f>IF(B27="","",IFERROR(VLOOKUP(B27,'Çalışanlar'!$A$6:$C$65,3,FALSE),""))</f>
      </c>
      <c r="E27" s="16"/>
      <c r="F27" s="16"/>
      <c r="G27" s="14"/>
      <c r="H27" s="14"/>
      <c r="I27" s="11">
        <f>IF(OR(G27="",H27=""),"",H27-G27+1)</f>
      </c>
      <c r="J27" s="16"/>
      <c r="K27" s="12">
        <f>IF(OR(E27="",I27=""),"",IF(E27="Hastalık",IF(OR(J27="Yok",I27&lt;=2),"Ödenek yok",G27+2),IF(OR(E27="İş kazası",E27="Meslek hastalığı"),G27,IF(E27="Analık (doğum)",IF(J27="Yok","Ödenek yok",G27),"Kontrol edin"))))</f>
      </c>
      <c r="L27" s="11">
        <f>IF(OR(E27="",I27=""),"",IF(E27="Hastalık",IF(J27="Yok",0,MAX(0,I27-2)),IF(OR(E27="İş kazası",E27="Meslek hastalığı"),I27,IF(AND(E27="Analık (doğum)",J27&lt;&gt;"Yok"),I27,0))))</f>
      </c>
      <c r="M27" s="16"/>
      <c r="N27" s="16"/>
      <c r="O27" s="14"/>
      <c r="P27" s="16"/>
      <c r="Q27" s="14"/>
      <c r="R27" s="16"/>
      <c r="S27" s="8">
        <f>IF(B27="","",IF(AND(OR(E27="İş kazası",E27="Meslek hastalığı"),P27&lt;&gt;"Yapıldı"),"SGK bildirimi kontrol edilsin",IF(OR(N27="",N27="Onay bekliyor"),"e-Vizite onayı bekliyor",IF(N27="Sorunlu","e-Vizite sorunu çözülsün",IF(R27&lt;&gt;"Evet","Bordroya işlenecek",IF(AND(Q27="",H27&lt;&gt;"",H27&lt;TODAY()),"İşe dönüş girilmedi","Tamamlandı"))))))</f>
      </c>
      <c r="T27" s="13"/>
    </row>
    <row r="28" spans="1:20" x14ac:dyDescent="0.25">
      <c r="A28" s="6">
        <v>23</v>
      </c>
      <c r="B28" s="17"/>
      <c r="C28" s="8">
        <f>IF(B28="","",IFERROR(VLOOKUP(B28,'Çalışanlar'!$A$6:$C$65,2,FALSE),"Listede yok"))</f>
      </c>
      <c r="D28" s="8">
        <f>IF(B28="","",IFERROR(VLOOKUP(B28,'Çalışanlar'!$A$6:$C$65,3,FALSE),""))</f>
      </c>
      <c r="E28" s="16"/>
      <c r="F28" s="16"/>
      <c r="G28" s="14"/>
      <c r="H28" s="14"/>
      <c r="I28" s="11">
        <f>IF(OR(G28="",H28=""),"",H28-G28+1)</f>
      </c>
      <c r="J28" s="16"/>
      <c r="K28" s="12">
        <f>IF(OR(E28="",I28=""),"",IF(E28="Hastalık",IF(OR(J28="Yok",I28&lt;=2),"Ödenek yok",G28+2),IF(OR(E28="İş kazası",E28="Meslek hastalığı"),G28,IF(E28="Analık (doğum)",IF(J28="Yok","Ödenek yok",G28),"Kontrol edin"))))</f>
      </c>
      <c r="L28" s="11">
        <f>IF(OR(E28="",I28=""),"",IF(E28="Hastalık",IF(J28="Yok",0,MAX(0,I28-2)),IF(OR(E28="İş kazası",E28="Meslek hastalığı"),I28,IF(AND(E28="Analık (doğum)",J28&lt;&gt;"Yok"),I28,0))))</f>
      </c>
      <c r="M28" s="16"/>
      <c r="N28" s="16"/>
      <c r="O28" s="14"/>
      <c r="P28" s="16"/>
      <c r="Q28" s="14"/>
      <c r="R28" s="16"/>
      <c r="S28" s="8">
        <f>IF(B28="","",IF(AND(OR(E28="İş kazası",E28="Meslek hastalığı"),P28&lt;&gt;"Yapıldı"),"SGK bildirimi kontrol edilsin",IF(OR(N28="",N28="Onay bekliyor"),"e-Vizite onayı bekliyor",IF(N28="Sorunlu","e-Vizite sorunu çözülsün",IF(R28&lt;&gt;"Evet","Bordroya işlenecek",IF(AND(Q28="",H28&lt;&gt;"",H28&lt;TODAY()),"İşe dönüş girilmedi","Tamamlandı"))))))</f>
      </c>
      <c r="T28" s="13"/>
    </row>
    <row r="29" spans="1:20" x14ac:dyDescent="0.25">
      <c r="A29" s="6">
        <v>24</v>
      </c>
      <c r="B29" s="17"/>
      <c r="C29" s="8">
        <f>IF(B29="","",IFERROR(VLOOKUP(B29,'Çalışanlar'!$A$6:$C$65,2,FALSE),"Listede yok"))</f>
      </c>
      <c r="D29" s="8">
        <f>IF(B29="","",IFERROR(VLOOKUP(B29,'Çalışanlar'!$A$6:$C$65,3,FALSE),""))</f>
      </c>
      <c r="E29" s="16"/>
      <c r="F29" s="16"/>
      <c r="G29" s="14"/>
      <c r="H29" s="14"/>
      <c r="I29" s="11">
        <f>IF(OR(G29="",H29=""),"",H29-G29+1)</f>
      </c>
      <c r="J29" s="16"/>
      <c r="K29" s="12">
        <f>IF(OR(E29="",I29=""),"",IF(E29="Hastalık",IF(OR(J29="Yok",I29&lt;=2),"Ödenek yok",G29+2),IF(OR(E29="İş kazası",E29="Meslek hastalığı"),G29,IF(E29="Analık (doğum)",IF(J29="Yok","Ödenek yok",G29),"Kontrol edin"))))</f>
      </c>
      <c r="L29" s="11">
        <f>IF(OR(E29="",I29=""),"",IF(E29="Hastalık",IF(J29="Yok",0,MAX(0,I29-2)),IF(OR(E29="İş kazası",E29="Meslek hastalığı"),I29,IF(AND(E29="Analık (doğum)",J29&lt;&gt;"Yok"),I29,0))))</f>
      </c>
      <c r="M29" s="16"/>
      <c r="N29" s="16"/>
      <c r="O29" s="14"/>
      <c r="P29" s="16"/>
      <c r="Q29" s="14"/>
      <c r="R29" s="16"/>
      <c r="S29" s="8">
        <f>IF(B29="","",IF(AND(OR(E29="İş kazası",E29="Meslek hastalığı"),P29&lt;&gt;"Yapıldı"),"SGK bildirimi kontrol edilsin",IF(OR(N29="",N29="Onay bekliyor"),"e-Vizite onayı bekliyor",IF(N29="Sorunlu","e-Vizite sorunu çözülsün",IF(R29&lt;&gt;"Evet","Bordroya işlenecek",IF(AND(Q29="",H29&lt;&gt;"",H29&lt;TODAY()),"İşe dönüş girilmedi","Tamamlandı"))))))</f>
      </c>
      <c r="T29" s="13"/>
    </row>
    <row r="30" spans="1:20" x14ac:dyDescent="0.25">
      <c r="A30" s="6">
        <v>25</v>
      </c>
      <c r="B30" s="17"/>
      <c r="C30" s="8">
        <f>IF(B30="","",IFERROR(VLOOKUP(B30,'Çalışanlar'!$A$6:$C$65,2,FALSE),"Listede yok"))</f>
      </c>
      <c r="D30" s="8">
        <f>IF(B30="","",IFERROR(VLOOKUP(B30,'Çalışanlar'!$A$6:$C$65,3,FALSE),""))</f>
      </c>
      <c r="E30" s="16"/>
      <c r="F30" s="16"/>
      <c r="G30" s="14"/>
      <c r="H30" s="14"/>
      <c r="I30" s="11">
        <f>IF(OR(G30="",H30=""),"",H30-G30+1)</f>
      </c>
      <c r="J30" s="16"/>
      <c r="K30" s="12">
        <f>IF(OR(E30="",I30=""),"",IF(E30="Hastalık",IF(OR(J30="Yok",I30&lt;=2),"Ödenek yok",G30+2),IF(OR(E30="İş kazası",E30="Meslek hastalığı"),G30,IF(E30="Analık (doğum)",IF(J30="Yok","Ödenek yok",G30),"Kontrol edin"))))</f>
      </c>
      <c r="L30" s="11">
        <f>IF(OR(E30="",I30=""),"",IF(E30="Hastalık",IF(J30="Yok",0,MAX(0,I30-2)),IF(OR(E30="İş kazası",E30="Meslek hastalığı"),I30,IF(AND(E30="Analık (doğum)",J30&lt;&gt;"Yok"),I30,0))))</f>
      </c>
      <c r="M30" s="16"/>
      <c r="N30" s="16"/>
      <c r="O30" s="14"/>
      <c r="P30" s="16"/>
      <c r="Q30" s="14"/>
      <c r="R30" s="16"/>
      <c r="S30" s="8">
        <f>IF(B30="","",IF(AND(OR(E30="İş kazası",E30="Meslek hastalığı"),P30&lt;&gt;"Yapıldı"),"SGK bildirimi kontrol edilsin",IF(OR(N30="",N30="Onay bekliyor"),"e-Vizite onayı bekliyor",IF(N30="Sorunlu","e-Vizite sorunu çözülsün",IF(R30&lt;&gt;"Evet","Bordroya işlenecek",IF(AND(Q30="",H30&lt;&gt;"",H30&lt;TODAY()),"İşe dönüş girilmedi","Tamamlandı"))))))</f>
      </c>
      <c r="T30" s="13"/>
    </row>
    <row r="31" spans="1:20" x14ac:dyDescent="0.25">
      <c r="A31" s="6">
        <v>26</v>
      </c>
      <c r="B31" s="17"/>
      <c r="C31" s="8">
        <f>IF(B31="","",IFERROR(VLOOKUP(B31,'Çalışanlar'!$A$6:$C$65,2,FALSE),"Listede yok"))</f>
      </c>
      <c r="D31" s="8">
        <f>IF(B31="","",IFERROR(VLOOKUP(B31,'Çalışanlar'!$A$6:$C$65,3,FALSE),""))</f>
      </c>
      <c r="E31" s="16"/>
      <c r="F31" s="16"/>
      <c r="G31" s="14"/>
      <c r="H31" s="14"/>
      <c r="I31" s="11">
        <f>IF(OR(G31="",H31=""),"",H31-G31+1)</f>
      </c>
      <c r="J31" s="16"/>
      <c r="K31" s="12">
        <f>IF(OR(E31="",I31=""),"",IF(E31="Hastalık",IF(OR(J31="Yok",I31&lt;=2),"Ödenek yok",G31+2),IF(OR(E31="İş kazası",E31="Meslek hastalığı"),G31,IF(E31="Analık (doğum)",IF(J31="Yok","Ödenek yok",G31),"Kontrol edin"))))</f>
      </c>
      <c r="L31" s="11">
        <f>IF(OR(E31="",I31=""),"",IF(E31="Hastalık",IF(J31="Yok",0,MAX(0,I31-2)),IF(OR(E31="İş kazası",E31="Meslek hastalığı"),I31,IF(AND(E31="Analık (doğum)",J31&lt;&gt;"Yok"),I31,0))))</f>
      </c>
      <c r="M31" s="16"/>
      <c r="N31" s="16"/>
      <c r="O31" s="14"/>
      <c r="P31" s="16"/>
      <c r="Q31" s="14"/>
      <c r="R31" s="16"/>
      <c r="S31" s="8">
        <f>IF(B31="","",IF(AND(OR(E31="İş kazası",E31="Meslek hastalığı"),P31&lt;&gt;"Yapıldı"),"SGK bildirimi kontrol edilsin",IF(OR(N31="",N31="Onay bekliyor"),"e-Vizite onayı bekliyor",IF(N31="Sorunlu","e-Vizite sorunu çözülsün",IF(R31&lt;&gt;"Evet","Bordroya işlenecek",IF(AND(Q31="",H31&lt;&gt;"",H31&lt;TODAY()),"İşe dönüş girilmedi","Tamamlandı"))))))</f>
      </c>
      <c r="T31" s="13"/>
    </row>
    <row r="32" spans="1:20" x14ac:dyDescent="0.25">
      <c r="A32" s="6">
        <v>27</v>
      </c>
      <c r="B32" s="17"/>
      <c r="C32" s="8">
        <f>IF(B32="","",IFERROR(VLOOKUP(B32,'Çalışanlar'!$A$6:$C$65,2,FALSE),"Listede yok"))</f>
      </c>
      <c r="D32" s="8">
        <f>IF(B32="","",IFERROR(VLOOKUP(B32,'Çalışanlar'!$A$6:$C$65,3,FALSE),""))</f>
      </c>
      <c r="E32" s="16"/>
      <c r="F32" s="16"/>
      <c r="G32" s="14"/>
      <c r="H32" s="14"/>
      <c r="I32" s="11">
        <f>IF(OR(G32="",H32=""),"",H32-G32+1)</f>
      </c>
      <c r="J32" s="16"/>
      <c r="K32" s="12">
        <f>IF(OR(E32="",I32=""),"",IF(E32="Hastalık",IF(OR(J32="Yok",I32&lt;=2),"Ödenek yok",G32+2),IF(OR(E32="İş kazası",E32="Meslek hastalığı"),G32,IF(E32="Analık (doğum)",IF(J32="Yok","Ödenek yok",G32),"Kontrol edin"))))</f>
      </c>
      <c r="L32" s="11">
        <f>IF(OR(E32="",I32=""),"",IF(E32="Hastalık",IF(J32="Yok",0,MAX(0,I32-2)),IF(OR(E32="İş kazası",E32="Meslek hastalığı"),I32,IF(AND(E32="Analık (doğum)",J32&lt;&gt;"Yok"),I32,0))))</f>
      </c>
      <c r="M32" s="16"/>
      <c r="N32" s="16"/>
      <c r="O32" s="14"/>
      <c r="P32" s="16"/>
      <c r="Q32" s="14"/>
      <c r="R32" s="16"/>
      <c r="S32" s="8">
        <f>IF(B32="","",IF(AND(OR(E32="İş kazası",E32="Meslek hastalığı"),P32&lt;&gt;"Yapıldı"),"SGK bildirimi kontrol edilsin",IF(OR(N32="",N32="Onay bekliyor"),"e-Vizite onayı bekliyor",IF(N32="Sorunlu","e-Vizite sorunu çözülsün",IF(R32&lt;&gt;"Evet","Bordroya işlenecek",IF(AND(Q32="",H32&lt;&gt;"",H32&lt;TODAY()),"İşe dönüş girilmedi","Tamamlandı"))))))</f>
      </c>
      <c r="T32" s="13"/>
    </row>
    <row r="33" spans="1:20" x14ac:dyDescent="0.25">
      <c r="A33" s="6">
        <v>28</v>
      </c>
      <c r="B33" s="17"/>
      <c r="C33" s="8">
        <f>IF(B33="","",IFERROR(VLOOKUP(B33,'Çalışanlar'!$A$6:$C$65,2,FALSE),"Listede yok"))</f>
      </c>
      <c r="D33" s="8">
        <f>IF(B33="","",IFERROR(VLOOKUP(B33,'Çalışanlar'!$A$6:$C$65,3,FALSE),""))</f>
      </c>
      <c r="E33" s="16"/>
      <c r="F33" s="16"/>
      <c r="G33" s="14"/>
      <c r="H33" s="14"/>
      <c r="I33" s="11">
        <f>IF(OR(G33="",H33=""),"",H33-G33+1)</f>
      </c>
      <c r="J33" s="16"/>
      <c r="K33" s="12">
        <f>IF(OR(E33="",I33=""),"",IF(E33="Hastalık",IF(OR(J33="Yok",I33&lt;=2),"Ödenek yok",G33+2),IF(OR(E33="İş kazası",E33="Meslek hastalığı"),G33,IF(E33="Analık (doğum)",IF(J33="Yok","Ödenek yok",G33),"Kontrol edin"))))</f>
      </c>
      <c r="L33" s="11">
        <f>IF(OR(E33="",I33=""),"",IF(E33="Hastalık",IF(J33="Yok",0,MAX(0,I33-2)),IF(OR(E33="İş kazası",E33="Meslek hastalığı"),I33,IF(AND(E33="Analık (doğum)",J33&lt;&gt;"Yok"),I33,0))))</f>
      </c>
      <c r="M33" s="16"/>
      <c r="N33" s="16"/>
      <c r="O33" s="14"/>
      <c r="P33" s="16"/>
      <c r="Q33" s="14"/>
      <c r="R33" s="16"/>
      <c r="S33" s="8">
        <f>IF(B33="","",IF(AND(OR(E33="İş kazası",E33="Meslek hastalığı"),P33&lt;&gt;"Yapıldı"),"SGK bildirimi kontrol edilsin",IF(OR(N33="",N33="Onay bekliyor"),"e-Vizite onayı bekliyor",IF(N33="Sorunlu","e-Vizite sorunu çözülsün",IF(R33&lt;&gt;"Evet","Bordroya işlenecek",IF(AND(Q33="",H33&lt;&gt;"",H33&lt;TODAY()),"İşe dönüş girilmedi","Tamamlandı"))))))</f>
      </c>
      <c r="T33" s="13"/>
    </row>
    <row r="34" spans="1:20" x14ac:dyDescent="0.25">
      <c r="A34" s="6">
        <v>29</v>
      </c>
      <c r="B34" s="17"/>
      <c r="C34" s="8">
        <f>IF(B34="","",IFERROR(VLOOKUP(B34,'Çalışanlar'!$A$6:$C$65,2,FALSE),"Listede yok"))</f>
      </c>
      <c r="D34" s="8">
        <f>IF(B34="","",IFERROR(VLOOKUP(B34,'Çalışanlar'!$A$6:$C$65,3,FALSE),""))</f>
      </c>
      <c r="E34" s="16"/>
      <c r="F34" s="16"/>
      <c r="G34" s="14"/>
      <c r="H34" s="14"/>
      <c r="I34" s="11">
        <f>IF(OR(G34="",H34=""),"",H34-G34+1)</f>
      </c>
      <c r="J34" s="16"/>
      <c r="K34" s="12">
        <f>IF(OR(E34="",I34=""),"",IF(E34="Hastalık",IF(OR(J34="Yok",I34&lt;=2),"Ödenek yok",G34+2),IF(OR(E34="İş kazası",E34="Meslek hastalığı"),G34,IF(E34="Analık (doğum)",IF(J34="Yok","Ödenek yok",G34),"Kontrol edin"))))</f>
      </c>
      <c r="L34" s="11">
        <f>IF(OR(E34="",I34=""),"",IF(E34="Hastalık",IF(J34="Yok",0,MAX(0,I34-2)),IF(OR(E34="İş kazası",E34="Meslek hastalığı"),I34,IF(AND(E34="Analık (doğum)",J34&lt;&gt;"Yok"),I34,0))))</f>
      </c>
      <c r="M34" s="16"/>
      <c r="N34" s="16"/>
      <c r="O34" s="14"/>
      <c r="P34" s="16"/>
      <c r="Q34" s="14"/>
      <c r="R34" s="16"/>
      <c r="S34" s="8">
        <f>IF(B34="","",IF(AND(OR(E34="İş kazası",E34="Meslek hastalığı"),P34&lt;&gt;"Yapıldı"),"SGK bildirimi kontrol edilsin",IF(OR(N34="",N34="Onay bekliyor"),"e-Vizite onayı bekliyor",IF(N34="Sorunlu","e-Vizite sorunu çözülsün",IF(R34&lt;&gt;"Evet","Bordroya işlenecek",IF(AND(Q34="",H34&lt;&gt;"",H34&lt;TODAY()),"İşe dönüş girilmedi","Tamamlandı"))))))</f>
      </c>
      <c r="T34" s="13"/>
    </row>
    <row r="35" spans="1:20" x14ac:dyDescent="0.25">
      <c r="A35" s="6">
        <v>30</v>
      </c>
      <c r="B35" s="17"/>
      <c r="C35" s="8">
        <f>IF(B35="","",IFERROR(VLOOKUP(B35,'Çalışanlar'!$A$6:$C$65,2,FALSE),"Listede yok"))</f>
      </c>
      <c r="D35" s="8">
        <f>IF(B35="","",IFERROR(VLOOKUP(B35,'Çalışanlar'!$A$6:$C$65,3,FALSE),""))</f>
      </c>
      <c r="E35" s="16"/>
      <c r="F35" s="16"/>
      <c r="G35" s="14"/>
      <c r="H35" s="14"/>
      <c r="I35" s="11">
        <f>IF(OR(G35="",H35=""),"",H35-G35+1)</f>
      </c>
      <c r="J35" s="16"/>
      <c r="K35" s="12">
        <f>IF(OR(E35="",I35=""),"",IF(E35="Hastalık",IF(OR(J35="Yok",I35&lt;=2),"Ödenek yok",G35+2),IF(OR(E35="İş kazası",E35="Meslek hastalığı"),G35,IF(E35="Analık (doğum)",IF(J35="Yok","Ödenek yok",G35),"Kontrol edin"))))</f>
      </c>
      <c r="L35" s="11">
        <f>IF(OR(E35="",I35=""),"",IF(E35="Hastalık",IF(J35="Yok",0,MAX(0,I35-2)),IF(OR(E35="İş kazası",E35="Meslek hastalığı"),I35,IF(AND(E35="Analık (doğum)",J35&lt;&gt;"Yok"),I35,0))))</f>
      </c>
      <c r="M35" s="16"/>
      <c r="N35" s="16"/>
      <c r="O35" s="14"/>
      <c r="P35" s="16"/>
      <c r="Q35" s="14"/>
      <c r="R35" s="16"/>
      <c r="S35" s="8">
        <f>IF(B35="","",IF(AND(OR(E35="İş kazası",E35="Meslek hastalığı"),P35&lt;&gt;"Yapıldı"),"SGK bildirimi kontrol edilsin",IF(OR(N35="",N35="Onay bekliyor"),"e-Vizite onayı bekliyor",IF(N35="Sorunlu","e-Vizite sorunu çözülsün",IF(R35&lt;&gt;"Evet","Bordroya işlenecek",IF(AND(Q35="",H35&lt;&gt;"",H35&lt;TODAY()),"İşe dönüş girilmedi","Tamamlandı"))))))</f>
      </c>
      <c r="T35" s="13"/>
    </row>
    <row r="36" spans="1:20" x14ac:dyDescent="0.25">
      <c r="A36" s="6">
        <v>31</v>
      </c>
      <c r="B36" s="17"/>
      <c r="C36" s="8">
        <f>IF(B36="","",IFERROR(VLOOKUP(B36,'Çalışanlar'!$A$6:$C$65,2,FALSE),"Listede yok"))</f>
      </c>
      <c r="D36" s="8">
        <f>IF(B36="","",IFERROR(VLOOKUP(B36,'Çalışanlar'!$A$6:$C$65,3,FALSE),""))</f>
      </c>
      <c r="E36" s="16"/>
      <c r="F36" s="16"/>
      <c r="G36" s="14"/>
      <c r="H36" s="14"/>
      <c r="I36" s="11">
        <f>IF(OR(G36="",H36=""),"",H36-G36+1)</f>
      </c>
      <c r="J36" s="16"/>
      <c r="K36" s="12">
        <f>IF(OR(E36="",I36=""),"",IF(E36="Hastalık",IF(OR(J36="Yok",I36&lt;=2),"Ödenek yok",G36+2),IF(OR(E36="İş kazası",E36="Meslek hastalığı"),G36,IF(E36="Analık (doğum)",IF(J36="Yok","Ödenek yok",G36),"Kontrol edin"))))</f>
      </c>
      <c r="L36" s="11">
        <f>IF(OR(E36="",I36=""),"",IF(E36="Hastalık",IF(J36="Yok",0,MAX(0,I36-2)),IF(OR(E36="İş kazası",E36="Meslek hastalığı"),I36,IF(AND(E36="Analık (doğum)",J36&lt;&gt;"Yok"),I36,0))))</f>
      </c>
      <c r="M36" s="16"/>
      <c r="N36" s="16"/>
      <c r="O36" s="14"/>
      <c r="P36" s="16"/>
      <c r="Q36" s="14"/>
      <c r="R36" s="16"/>
      <c r="S36" s="8">
        <f>IF(B36="","",IF(AND(OR(E36="İş kazası",E36="Meslek hastalığı"),P36&lt;&gt;"Yapıldı"),"SGK bildirimi kontrol edilsin",IF(OR(N36="",N36="Onay bekliyor"),"e-Vizite onayı bekliyor",IF(N36="Sorunlu","e-Vizite sorunu çözülsün",IF(R36&lt;&gt;"Evet","Bordroya işlenecek",IF(AND(Q36="",H36&lt;&gt;"",H36&lt;TODAY()),"İşe dönüş girilmedi","Tamamlandı"))))))</f>
      </c>
      <c r="T36" s="13"/>
    </row>
    <row r="37" spans="1:20" x14ac:dyDescent="0.25">
      <c r="A37" s="6">
        <v>32</v>
      </c>
      <c r="B37" s="17"/>
      <c r="C37" s="8">
        <f>IF(B37="","",IFERROR(VLOOKUP(B37,'Çalışanlar'!$A$6:$C$65,2,FALSE),"Listede yok"))</f>
      </c>
      <c r="D37" s="8">
        <f>IF(B37="","",IFERROR(VLOOKUP(B37,'Çalışanlar'!$A$6:$C$65,3,FALSE),""))</f>
      </c>
      <c r="E37" s="16"/>
      <c r="F37" s="16"/>
      <c r="G37" s="14"/>
      <c r="H37" s="14"/>
      <c r="I37" s="11">
        <f>IF(OR(G37="",H37=""),"",H37-G37+1)</f>
      </c>
      <c r="J37" s="16"/>
      <c r="K37" s="12">
        <f>IF(OR(E37="",I37=""),"",IF(E37="Hastalık",IF(OR(J37="Yok",I37&lt;=2),"Ödenek yok",G37+2),IF(OR(E37="İş kazası",E37="Meslek hastalığı"),G37,IF(E37="Analık (doğum)",IF(J37="Yok","Ödenek yok",G37),"Kontrol edin"))))</f>
      </c>
      <c r="L37" s="11">
        <f>IF(OR(E37="",I37=""),"",IF(E37="Hastalık",IF(J37="Yok",0,MAX(0,I37-2)),IF(OR(E37="İş kazası",E37="Meslek hastalığı"),I37,IF(AND(E37="Analık (doğum)",J37&lt;&gt;"Yok"),I37,0))))</f>
      </c>
      <c r="M37" s="16"/>
      <c r="N37" s="16"/>
      <c r="O37" s="14"/>
      <c r="P37" s="16"/>
      <c r="Q37" s="14"/>
      <c r="R37" s="16"/>
      <c r="S37" s="8">
        <f>IF(B37="","",IF(AND(OR(E37="İş kazası",E37="Meslek hastalığı"),P37&lt;&gt;"Yapıldı"),"SGK bildirimi kontrol edilsin",IF(OR(N37="",N37="Onay bekliyor"),"e-Vizite onayı bekliyor",IF(N37="Sorunlu","e-Vizite sorunu çözülsün",IF(R37&lt;&gt;"Evet","Bordroya işlenecek",IF(AND(Q37="",H37&lt;&gt;"",H37&lt;TODAY()),"İşe dönüş girilmedi","Tamamlandı"))))))</f>
      </c>
      <c r="T37" s="13"/>
    </row>
    <row r="38" spans="1:20" x14ac:dyDescent="0.25">
      <c r="A38" s="6">
        <v>33</v>
      </c>
      <c r="B38" s="17"/>
      <c r="C38" s="8">
        <f>IF(B38="","",IFERROR(VLOOKUP(B38,'Çalışanlar'!$A$6:$C$65,2,FALSE),"Listede yok"))</f>
      </c>
      <c r="D38" s="8">
        <f>IF(B38="","",IFERROR(VLOOKUP(B38,'Çalışanlar'!$A$6:$C$65,3,FALSE),""))</f>
      </c>
      <c r="E38" s="16"/>
      <c r="F38" s="16"/>
      <c r="G38" s="14"/>
      <c r="H38" s="14"/>
      <c r="I38" s="11">
        <f>IF(OR(G38="",H38=""),"",H38-G38+1)</f>
      </c>
      <c r="J38" s="16"/>
      <c r="K38" s="12">
        <f>IF(OR(E38="",I38=""),"",IF(E38="Hastalık",IF(OR(J38="Yok",I38&lt;=2),"Ödenek yok",G38+2),IF(OR(E38="İş kazası",E38="Meslek hastalığı"),G38,IF(E38="Analık (doğum)",IF(J38="Yok","Ödenek yok",G38),"Kontrol edin"))))</f>
      </c>
      <c r="L38" s="11">
        <f>IF(OR(E38="",I38=""),"",IF(E38="Hastalık",IF(J38="Yok",0,MAX(0,I38-2)),IF(OR(E38="İş kazası",E38="Meslek hastalığı"),I38,IF(AND(E38="Analık (doğum)",J38&lt;&gt;"Yok"),I38,0))))</f>
      </c>
      <c r="M38" s="16"/>
      <c r="N38" s="16"/>
      <c r="O38" s="14"/>
      <c r="P38" s="16"/>
      <c r="Q38" s="14"/>
      <c r="R38" s="16"/>
      <c r="S38" s="8">
        <f>IF(B38="","",IF(AND(OR(E38="İş kazası",E38="Meslek hastalığı"),P38&lt;&gt;"Yapıldı"),"SGK bildirimi kontrol edilsin",IF(OR(N38="",N38="Onay bekliyor"),"e-Vizite onayı bekliyor",IF(N38="Sorunlu","e-Vizite sorunu çözülsün",IF(R38&lt;&gt;"Evet","Bordroya işlenecek",IF(AND(Q38="",H38&lt;&gt;"",H38&lt;TODAY()),"İşe dönüş girilmedi","Tamamlandı"))))))</f>
      </c>
      <c r="T38" s="13"/>
    </row>
    <row r="39" spans="1:20" x14ac:dyDescent="0.25">
      <c r="A39" s="6">
        <v>34</v>
      </c>
      <c r="B39" s="17"/>
      <c r="C39" s="8">
        <f>IF(B39="","",IFERROR(VLOOKUP(B39,'Çalışanlar'!$A$6:$C$65,2,FALSE),"Listede yok"))</f>
      </c>
      <c r="D39" s="8">
        <f>IF(B39="","",IFERROR(VLOOKUP(B39,'Çalışanlar'!$A$6:$C$65,3,FALSE),""))</f>
      </c>
      <c r="E39" s="16"/>
      <c r="F39" s="16"/>
      <c r="G39" s="14"/>
      <c r="H39" s="14"/>
      <c r="I39" s="11">
        <f>IF(OR(G39="",H39=""),"",H39-G39+1)</f>
      </c>
      <c r="J39" s="16"/>
      <c r="K39" s="12">
        <f>IF(OR(E39="",I39=""),"",IF(E39="Hastalık",IF(OR(J39="Yok",I39&lt;=2),"Ödenek yok",G39+2),IF(OR(E39="İş kazası",E39="Meslek hastalığı"),G39,IF(E39="Analık (doğum)",IF(J39="Yok","Ödenek yok",G39),"Kontrol edin"))))</f>
      </c>
      <c r="L39" s="11">
        <f>IF(OR(E39="",I39=""),"",IF(E39="Hastalık",IF(J39="Yok",0,MAX(0,I39-2)),IF(OR(E39="İş kazası",E39="Meslek hastalığı"),I39,IF(AND(E39="Analık (doğum)",J39&lt;&gt;"Yok"),I39,0))))</f>
      </c>
      <c r="M39" s="16"/>
      <c r="N39" s="16"/>
      <c r="O39" s="14"/>
      <c r="P39" s="16"/>
      <c r="Q39" s="14"/>
      <c r="R39" s="16"/>
      <c r="S39" s="8">
        <f>IF(B39="","",IF(AND(OR(E39="İş kazası",E39="Meslek hastalığı"),P39&lt;&gt;"Yapıldı"),"SGK bildirimi kontrol edilsin",IF(OR(N39="",N39="Onay bekliyor"),"e-Vizite onayı bekliyor",IF(N39="Sorunlu","e-Vizite sorunu çözülsün",IF(R39&lt;&gt;"Evet","Bordroya işlenecek",IF(AND(Q39="",H39&lt;&gt;"",H39&lt;TODAY()),"İşe dönüş girilmedi","Tamamlandı"))))))</f>
      </c>
      <c r="T39" s="13"/>
    </row>
    <row r="40" spans="1:20" x14ac:dyDescent="0.25">
      <c r="A40" s="6">
        <v>35</v>
      </c>
      <c r="B40" s="17"/>
      <c r="C40" s="8">
        <f>IF(B40="","",IFERROR(VLOOKUP(B40,'Çalışanlar'!$A$6:$C$65,2,FALSE),"Listede yok"))</f>
      </c>
      <c r="D40" s="8">
        <f>IF(B40="","",IFERROR(VLOOKUP(B40,'Çalışanlar'!$A$6:$C$65,3,FALSE),""))</f>
      </c>
      <c r="E40" s="16"/>
      <c r="F40" s="16"/>
      <c r="G40" s="14"/>
      <c r="H40" s="14"/>
      <c r="I40" s="11">
        <f>IF(OR(G40="",H40=""),"",H40-G40+1)</f>
      </c>
      <c r="J40" s="16"/>
      <c r="K40" s="12">
        <f>IF(OR(E40="",I40=""),"",IF(E40="Hastalık",IF(OR(J40="Yok",I40&lt;=2),"Ödenek yok",G40+2),IF(OR(E40="İş kazası",E40="Meslek hastalığı"),G40,IF(E40="Analık (doğum)",IF(J40="Yok","Ödenek yok",G40),"Kontrol edin"))))</f>
      </c>
      <c r="L40" s="11">
        <f>IF(OR(E40="",I40=""),"",IF(E40="Hastalık",IF(J40="Yok",0,MAX(0,I40-2)),IF(OR(E40="İş kazası",E40="Meslek hastalığı"),I40,IF(AND(E40="Analık (doğum)",J40&lt;&gt;"Yok"),I40,0))))</f>
      </c>
      <c r="M40" s="16"/>
      <c r="N40" s="16"/>
      <c r="O40" s="14"/>
      <c r="P40" s="16"/>
      <c r="Q40" s="14"/>
      <c r="R40" s="16"/>
      <c r="S40" s="8">
        <f>IF(B40="","",IF(AND(OR(E40="İş kazası",E40="Meslek hastalığı"),P40&lt;&gt;"Yapıldı"),"SGK bildirimi kontrol edilsin",IF(OR(N40="",N40="Onay bekliyor"),"e-Vizite onayı bekliyor",IF(N40="Sorunlu","e-Vizite sorunu çözülsün",IF(R40&lt;&gt;"Evet","Bordroya işlenecek",IF(AND(Q40="",H40&lt;&gt;"",H40&lt;TODAY()),"İşe dönüş girilmedi","Tamamlandı"))))))</f>
      </c>
      <c r="T40" s="13"/>
    </row>
    <row r="41" spans="1:20" x14ac:dyDescent="0.25">
      <c r="A41" s="6">
        <v>36</v>
      </c>
      <c r="B41" s="17"/>
      <c r="C41" s="8">
        <f>IF(B41="","",IFERROR(VLOOKUP(B41,'Çalışanlar'!$A$6:$C$65,2,FALSE),"Listede yok"))</f>
      </c>
      <c r="D41" s="8">
        <f>IF(B41="","",IFERROR(VLOOKUP(B41,'Çalışanlar'!$A$6:$C$65,3,FALSE),""))</f>
      </c>
      <c r="E41" s="16"/>
      <c r="F41" s="16"/>
      <c r="G41" s="14"/>
      <c r="H41" s="14"/>
      <c r="I41" s="11">
        <f>IF(OR(G41="",H41=""),"",H41-G41+1)</f>
      </c>
      <c r="J41" s="16"/>
      <c r="K41" s="12">
        <f>IF(OR(E41="",I41=""),"",IF(E41="Hastalık",IF(OR(J41="Yok",I41&lt;=2),"Ödenek yok",G41+2),IF(OR(E41="İş kazası",E41="Meslek hastalığı"),G41,IF(E41="Analık (doğum)",IF(J41="Yok","Ödenek yok",G41),"Kontrol edin"))))</f>
      </c>
      <c r="L41" s="11">
        <f>IF(OR(E41="",I41=""),"",IF(E41="Hastalık",IF(J41="Yok",0,MAX(0,I41-2)),IF(OR(E41="İş kazası",E41="Meslek hastalığı"),I41,IF(AND(E41="Analık (doğum)",J41&lt;&gt;"Yok"),I41,0))))</f>
      </c>
      <c r="M41" s="16"/>
      <c r="N41" s="16"/>
      <c r="O41" s="14"/>
      <c r="P41" s="16"/>
      <c r="Q41" s="14"/>
      <c r="R41" s="16"/>
      <c r="S41" s="8">
        <f>IF(B41="","",IF(AND(OR(E41="İş kazası",E41="Meslek hastalığı"),P41&lt;&gt;"Yapıldı"),"SGK bildirimi kontrol edilsin",IF(OR(N41="",N41="Onay bekliyor"),"e-Vizite onayı bekliyor",IF(N41="Sorunlu","e-Vizite sorunu çözülsün",IF(R41&lt;&gt;"Evet","Bordroya işlenecek",IF(AND(Q41="",H41&lt;&gt;"",H41&lt;TODAY()),"İşe dönüş girilmedi","Tamamlandı"))))))</f>
      </c>
      <c r="T41" s="13"/>
    </row>
    <row r="42" spans="1:20" x14ac:dyDescent="0.25">
      <c r="A42" s="6">
        <v>37</v>
      </c>
      <c r="B42" s="17"/>
      <c r="C42" s="8">
        <f>IF(B42="","",IFERROR(VLOOKUP(B42,'Çalışanlar'!$A$6:$C$65,2,FALSE),"Listede yok"))</f>
      </c>
      <c r="D42" s="8">
        <f>IF(B42="","",IFERROR(VLOOKUP(B42,'Çalışanlar'!$A$6:$C$65,3,FALSE),""))</f>
      </c>
      <c r="E42" s="16"/>
      <c r="F42" s="16"/>
      <c r="G42" s="14"/>
      <c r="H42" s="14"/>
      <c r="I42" s="11">
        <f>IF(OR(G42="",H42=""),"",H42-G42+1)</f>
      </c>
      <c r="J42" s="16"/>
      <c r="K42" s="12">
        <f>IF(OR(E42="",I42=""),"",IF(E42="Hastalık",IF(OR(J42="Yok",I42&lt;=2),"Ödenek yok",G42+2),IF(OR(E42="İş kazası",E42="Meslek hastalığı"),G42,IF(E42="Analık (doğum)",IF(J42="Yok","Ödenek yok",G42),"Kontrol edin"))))</f>
      </c>
      <c r="L42" s="11">
        <f>IF(OR(E42="",I42=""),"",IF(E42="Hastalık",IF(J42="Yok",0,MAX(0,I42-2)),IF(OR(E42="İş kazası",E42="Meslek hastalığı"),I42,IF(AND(E42="Analık (doğum)",J42&lt;&gt;"Yok"),I42,0))))</f>
      </c>
      <c r="M42" s="16"/>
      <c r="N42" s="16"/>
      <c r="O42" s="14"/>
      <c r="P42" s="16"/>
      <c r="Q42" s="14"/>
      <c r="R42" s="16"/>
      <c r="S42" s="8">
        <f>IF(B42="","",IF(AND(OR(E42="İş kazası",E42="Meslek hastalığı"),P42&lt;&gt;"Yapıldı"),"SGK bildirimi kontrol edilsin",IF(OR(N42="",N42="Onay bekliyor"),"e-Vizite onayı bekliyor",IF(N42="Sorunlu","e-Vizite sorunu çözülsün",IF(R42&lt;&gt;"Evet","Bordroya işlenecek",IF(AND(Q42="",H42&lt;&gt;"",H42&lt;TODAY()),"İşe dönüş girilmedi","Tamamlandı"))))))</f>
      </c>
      <c r="T42" s="13"/>
    </row>
    <row r="43" spans="1:20" x14ac:dyDescent="0.25">
      <c r="A43" s="6">
        <v>38</v>
      </c>
      <c r="B43" s="17"/>
      <c r="C43" s="8">
        <f>IF(B43="","",IFERROR(VLOOKUP(B43,'Çalışanlar'!$A$6:$C$65,2,FALSE),"Listede yok"))</f>
      </c>
      <c r="D43" s="8">
        <f>IF(B43="","",IFERROR(VLOOKUP(B43,'Çalışanlar'!$A$6:$C$65,3,FALSE),""))</f>
      </c>
      <c r="E43" s="16"/>
      <c r="F43" s="16"/>
      <c r="G43" s="14"/>
      <c r="H43" s="14"/>
      <c r="I43" s="11">
        <f>IF(OR(G43="",H43=""),"",H43-G43+1)</f>
      </c>
      <c r="J43" s="16"/>
      <c r="K43" s="12">
        <f>IF(OR(E43="",I43=""),"",IF(E43="Hastalık",IF(OR(J43="Yok",I43&lt;=2),"Ödenek yok",G43+2),IF(OR(E43="İş kazası",E43="Meslek hastalığı"),G43,IF(E43="Analık (doğum)",IF(J43="Yok","Ödenek yok",G43),"Kontrol edin"))))</f>
      </c>
      <c r="L43" s="11">
        <f>IF(OR(E43="",I43=""),"",IF(E43="Hastalık",IF(J43="Yok",0,MAX(0,I43-2)),IF(OR(E43="İş kazası",E43="Meslek hastalığı"),I43,IF(AND(E43="Analık (doğum)",J43&lt;&gt;"Yok"),I43,0))))</f>
      </c>
      <c r="M43" s="16"/>
      <c r="N43" s="16"/>
      <c r="O43" s="14"/>
      <c r="P43" s="16"/>
      <c r="Q43" s="14"/>
      <c r="R43" s="16"/>
      <c r="S43" s="8">
        <f>IF(B43="","",IF(AND(OR(E43="İş kazası",E43="Meslek hastalığı"),P43&lt;&gt;"Yapıldı"),"SGK bildirimi kontrol edilsin",IF(OR(N43="",N43="Onay bekliyor"),"e-Vizite onayı bekliyor",IF(N43="Sorunlu","e-Vizite sorunu çözülsün",IF(R43&lt;&gt;"Evet","Bordroya işlenecek",IF(AND(Q43="",H43&lt;&gt;"",H43&lt;TODAY()),"İşe dönüş girilmedi","Tamamlandı"))))))</f>
      </c>
      <c r="T43" s="13"/>
    </row>
    <row r="44" spans="1:20" x14ac:dyDescent="0.25">
      <c r="A44" s="6">
        <v>39</v>
      </c>
      <c r="B44" s="17"/>
      <c r="C44" s="8">
        <f>IF(B44="","",IFERROR(VLOOKUP(B44,'Çalışanlar'!$A$6:$C$65,2,FALSE),"Listede yok"))</f>
      </c>
      <c r="D44" s="8">
        <f>IF(B44="","",IFERROR(VLOOKUP(B44,'Çalışanlar'!$A$6:$C$65,3,FALSE),""))</f>
      </c>
      <c r="E44" s="16"/>
      <c r="F44" s="16"/>
      <c r="G44" s="14"/>
      <c r="H44" s="14"/>
      <c r="I44" s="11">
        <f>IF(OR(G44="",H44=""),"",H44-G44+1)</f>
      </c>
      <c r="J44" s="16"/>
      <c r="K44" s="12">
        <f>IF(OR(E44="",I44=""),"",IF(E44="Hastalık",IF(OR(J44="Yok",I44&lt;=2),"Ödenek yok",G44+2),IF(OR(E44="İş kazası",E44="Meslek hastalığı"),G44,IF(E44="Analık (doğum)",IF(J44="Yok","Ödenek yok",G44),"Kontrol edin"))))</f>
      </c>
      <c r="L44" s="11">
        <f>IF(OR(E44="",I44=""),"",IF(E44="Hastalık",IF(J44="Yok",0,MAX(0,I44-2)),IF(OR(E44="İş kazası",E44="Meslek hastalığı"),I44,IF(AND(E44="Analık (doğum)",J44&lt;&gt;"Yok"),I44,0))))</f>
      </c>
      <c r="M44" s="16"/>
      <c r="N44" s="16"/>
      <c r="O44" s="14"/>
      <c r="P44" s="16"/>
      <c r="Q44" s="14"/>
      <c r="R44" s="16"/>
      <c r="S44" s="8">
        <f>IF(B44="","",IF(AND(OR(E44="İş kazası",E44="Meslek hastalığı"),P44&lt;&gt;"Yapıldı"),"SGK bildirimi kontrol edilsin",IF(OR(N44="",N44="Onay bekliyor"),"e-Vizite onayı bekliyor",IF(N44="Sorunlu","e-Vizite sorunu çözülsün",IF(R44&lt;&gt;"Evet","Bordroya işlenecek",IF(AND(Q44="",H44&lt;&gt;"",H44&lt;TODAY()),"İşe dönüş girilmedi","Tamamlandı"))))))</f>
      </c>
      <c r="T44" s="13"/>
    </row>
    <row r="45" spans="1:20" x14ac:dyDescent="0.25">
      <c r="A45" s="6">
        <v>40</v>
      </c>
      <c r="B45" s="17"/>
      <c r="C45" s="8">
        <f>IF(B45="","",IFERROR(VLOOKUP(B45,'Çalışanlar'!$A$6:$C$65,2,FALSE),"Listede yok"))</f>
      </c>
      <c r="D45" s="8">
        <f>IF(B45="","",IFERROR(VLOOKUP(B45,'Çalışanlar'!$A$6:$C$65,3,FALSE),""))</f>
      </c>
      <c r="E45" s="16"/>
      <c r="F45" s="16"/>
      <c r="G45" s="14"/>
      <c r="H45" s="14"/>
      <c r="I45" s="11">
        <f>IF(OR(G45="",H45=""),"",H45-G45+1)</f>
      </c>
      <c r="J45" s="16"/>
      <c r="K45" s="12">
        <f>IF(OR(E45="",I45=""),"",IF(E45="Hastalık",IF(OR(J45="Yok",I45&lt;=2),"Ödenek yok",G45+2),IF(OR(E45="İş kazası",E45="Meslek hastalığı"),G45,IF(E45="Analık (doğum)",IF(J45="Yok","Ödenek yok",G45),"Kontrol edin"))))</f>
      </c>
      <c r="L45" s="11">
        <f>IF(OR(E45="",I45=""),"",IF(E45="Hastalık",IF(J45="Yok",0,MAX(0,I45-2)),IF(OR(E45="İş kazası",E45="Meslek hastalığı"),I45,IF(AND(E45="Analık (doğum)",J45&lt;&gt;"Yok"),I45,0))))</f>
      </c>
      <c r="M45" s="16"/>
      <c r="N45" s="16"/>
      <c r="O45" s="14"/>
      <c r="P45" s="16"/>
      <c r="Q45" s="14"/>
      <c r="R45" s="16"/>
      <c r="S45" s="8">
        <f>IF(B45="","",IF(AND(OR(E45="İş kazası",E45="Meslek hastalığı"),P45&lt;&gt;"Yapıldı"),"SGK bildirimi kontrol edilsin",IF(OR(N45="",N45="Onay bekliyor"),"e-Vizite onayı bekliyor",IF(N45="Sorunlu","e-Vizite sorunu çözülsün",IF(R45&lt;&gt;"Evet","Bordroya işlenecek",IF(AND(Q45="",H45&lt;&gt;"",H45&lt;TODAY()),"İşe dönüş girilmedi","Tamamlandı"))))))</f>
      </c>
      <c r="T45" s="13"/>
    </row>
    <row r="46" spans="1:20" x14ac:dyDescent="0.25">
      <c r="A46" s="6">
        <v>41</v>
      </c>
      <c r="B46" s="17"/>
      <c r="C46" s="8">
        <f>IF(B46="","",IFERROR(VLOOKUP(B46,'Çalışanlar'!$A$6:$C$65,2,FALSE),"Listede yok"))</f>
      </c>
      <c r="D46" s="8">
        <f>IF(B46="","",IFERROR(VLOOKUP(B46,'Çalışanlar'!$A$6:$C$65,3,FALSE),""))</f>
      </c>
      <c r="E46" s="16"/>
      <c r="F46" s="16"/>
      <c r="G46" s="14"/>
      <c r="H46" s="14"/>
      <c r="I46" s="11">
        <f>IF(OR(G46="",H46=""),"",H46-G46+1)</f>
      </c>
      <c r="J46" s="16"/>
      <c r="K46" s="12">
        <f>IF(OR(E46="",I46=""),"",IF(E46="Hastalık",IF(OR(J46="Yok",I46&lt;=2),"Ödenek yok",G46+2),IF(OR(E46="İş kazası",E46="Meslek hastalığı"),G46,IF(E46="Analık (doğum)",IF(J46="Yok","Ödenek yok",G46),"Kontrol edin"))))</f>
      </c>
      <c r="L46" s="11">
        <f>IF(OR(E46="",I46=""),"",IF(E46="Hastalık",IF(J46="Yok",0,MAX(0,I46-2)),IF(OR(E46="İş kazası",E46="Meslek hastalığı"),I46,IF(AND(E46="Analık (doğum)",J46&lt;&gt;"Yok"),I46,0))))</f>
      </c>
      <c r="M46" s="16"/>
      <c r="N46" s="16"/>
      <c r="O46" s="14"/>
      <c r="P46" s="16"/>
      <c r="Q46" s="14"/>
      <c r="R46" s="16"/>
      <c r="S46" s="8">
        <f>IF(B46="","",IF(AND(OR(E46="İş kazası",E46="Meslek hastalığı"),P46&lt;&gt;"Yapıldı"),"SGK bildirimi kontrol edilsin",IF(OR(N46="",N46="Onay bekliyor"),"e-Vizite onayı bekliyor",IF(N46="Sorunlu","e-Vizite sorunu çözülsün",IF(R46&lt;&gt;"Evet","Bordroya işlenecek",IF(AND(Q46="",H46&lt;&gt;"",H46&lt;TODAY()),"İşe dönüş girilmedi","Tamamlandı"))))))</f>
      </c>
      <c r="T46" s="13"/>
    </row>
    <row r="47" spans="1:20" x14ac:dyDescent="0.25">
      <c r="A47" s="6">
        <v>42</v>
      </c>
      <c r="B47" s="17"/>
      <c r="C47" s="8">
        <f>IF(B47="","",IFERROR(VLOOKUP(B47,'Çalışanlar'!$A$6:$C$65,2,FALSE),"Listede yok"))</f>
      </c>
      <c r="D47" s="8">
        <f>IF(B47="","",IFERROR(VLOOKUP(B47,'Çalışanlar'!$A$6:$C$65,3,FALSE),""))</f>
      </c>
      <c r="E47" s="16"/>
      <c r="F47" s="16"/>
      <c r="G47" s="14"/>
      <c r="H47" s="14"/>
      <c r="I47" s="11">
        <f>IF(OR(G47="",H47=""),"",H47-G47+1)</f>
      </c>
      <c r="J47" s="16"/>
      <c r="K47" s="12">
        <f>IF(OR(E47="",I47=""),"",IF(E47="Hastalık",IF(OR(J47="Yok",I47&lt;=2),"Ödenek yok",G47+2),IF(OR(E47="İş kazası",E47="Meslek hastalığı"),G47,IF(E47="Analık (doğum)",IF(J47="Yok","Ödenek yok",G47),"Kontrol edin"))))</f>
      </c>
      <c r="L47" s="11">
        <f>IF(OR(E47="",I47=""),"",IF(E47="Hastalık",IF(J47="Yok",0,MAX(0,I47-2)),IF(OR(E47="İş kazası",E47="Meslek hastalığı"),I47,IF(AND(E47="Analık (doğum)",J47&lt;&gt;"Yok"),I47,0))))</f>
      </c>
      <c r="M47" s="16"/>
      <c r="N47" s="16"/>
      <c r="O47" s="14"/>
      <c r="P47" s="16"/>
      <c r="Q47" s="14"/>
      <c r="R47" s="16"/>
      <c r="S47" s="8">
        <f>IF(B47="","",IF(AND(OR(E47="İş kazası",E47="Meslek hastalığı"),P47&lt;&gt;"Yapıldı"),"SGK bildirimi kontrol edilsin",IF(OR(N47="",N47="Onay bekliyor"),"e-Vizite onayı bekliyor",IF(N47="Sorunlu","e-Vizite sorunu çözülsün",IF(R47&lt;&gt;"Evet","Bordroya işlenecek",IF(AND(Q47="",H47&lt;&gt;"",H47&lt;TODAY()),"İşe dönüş girilmedi","Tamamlandı"))))))</f>
      </c>
      <c r="T47" s="13"/>
    </row>
    <row r="48" spans="1:20" x14ac:dyDescent="0.25">
      <c r="A48" s="6">
        <v>43</v>
      </c>
      <c r="B48" s="17"/>
      <c r="C48" s="8">
        <f>IF(B48="","",IFERROR(VLOOKUP(B48,'Çalışanlar'!$A$6:$C$65,2,FALSE),"Listede yok"))</f>
      </c>
      <c r="D48" s="8">
        <f>IF(B48="","",IFERROR(VLOOKUP(B48,'Çalışanlar'!$A$6:$C$65,3,FALSE),""))</f>
      </c>
      <c r="E48" s="16"/>
      <c r="F48" s="16"/>
      <c r="G48" s="14"/>
      <c r="H48" s="14"/>
      <c r="I48" s="11">
        <f>IF(OR(G48="",H48=""),"",H48-G48+1)</f>
      </c>
      <c r="J48" s="16"/>
      <c r="K48" s="12">
        <f>IF(OR(E48="",I48=""),"",IF(E48="Hastalık",IF(OR(J48="Yok",I48&lt;=2),"Ödenek yok",G48+2),IF(OR(E48="İş kazası",E48="Meslek hastalığı"),G48,IF(E48="Analık (doğum)",IF(J48="Yok","Ödenek yok",G48),"Kontrol edin"))))</f>
      </c>
      <c r="L48" s="11">
        <f>IF(OR(E48="",I48=""),"",IF(E48="Hastalık",IF(J48="Yok",0,MAX(0,I48-2)),IF(OR(E48="İş kazası",E48="Meslek hastalığı"),I48,IF(AND(E48="Analık (doğum)",J48&lt;&gt;"Yok"),I48,0))))</f>
      </c>
      <c r="M48" s="16"/>
      <c r="N48" s="16"/>
      <c r="O48" s="14"/>
      <c r="P48" s="16"/>
      <c r="Q48" s="14"/>
      <c r="R48" s="16"/>
      <c r="S48" s="8">
        <f>IF(B48="","",IF(AND(OR(E48="İş kazası",E48="Meslek hastalığı"),P48&lt;&gt;"Yapıldı"),"SGK bildirimi kontrol edilsin",IF(OR(N48="",N48="Onay bekliyor"),"e-Vizite onayı bekliyor",IF(N48="Sorunlu","e-Vizite sorunu çözülsün",IF(R48&lt;&gt;"Evet","Bordroya işlenecek",IF(AND(Q48="",H48&lt;&gt;"",H48&lt;TODAY()),"İşe dönüş girilmedi","Tamamlandı"))))))</f>
      </c>
      <c r="T48" s="13"/>
    </row>
    <row r="49" spans="1:20" x14ac:dyDescent="0.25">
      <c r="A49" s="6">
        <v>44</v>
      </c>
      <c r="B49" s="17"/>
      <c r="C49" s="8">
        <f>IF(B49="","",IFERROR(VLOOKUP(B49,'Çalışanlar'!$A$6:$C$65,2,FALSE),"Listede yok"))</f>
      </c>
      <c r="D49" s="8">
        <f>IF(B49="","",IFERROR(VLOOKUP(B49,'Çalışanlar'!$A$6:$C$65,3,FALSE),""))</f>
      </c>
      <c r="E49" s="16"/>
      <c r="F49" s="16"/>
      <c r="G49" s="14"/>
      <c r="H49" s="14"/>
      <c r="I49" s="11">
        <f>IF(OR(G49="",H49=""),"",H49-G49+1)</f>
      </c>
      <c r="J49" s="16"/>
      <c r="K49" s="12">
        <f>IF(OR(E49="",I49=""),"",IF(E49="Hastalık",IF(OR(J49="Yok",I49&lt;=2),"Ödenek yok",G49+2),IF(OR(E49="İş kazası",E49="Meslek hastalığı"),G49,IF(E49="Analık (doğum)",IF(J49="Yok","Ödenek yok",G49),"Kontrol edin"))))</f>
      </c>
      <c r="L49" s="11">
        <f>IF(OR(E49="",I49=""),"",IF(E49="Hastalık",IF(J49="Yok",0,MAX(0,I49-2)),IF(OR(E49="İş kazası",E49="Meslek hastalığı"),I49,IF(AND(E49="Analık (doğum)",J49&lt;&gt;"Yok"),I49,0))))</f>
      </c>
      <c r="M49" s="16"/>
      <c r="N49" s="16"/>
      <c r="O49" s="14"/>
      <c r="P49" s="16"/>
      <c r="Q49" s="14"/>
      <c r="R49" s="16"/>
      <c r="S49" s="8">
        <f>IF(B49="","",IF(AND(OR(E49="İş kazası",E49="Meslek hastalığı"),P49&lt;&gt;"Yapıldı"),"SGK bildirimi kontrol edilsin",IF(OR(N49="",N49="Onay bekliyor"),"e-Vizite onayı bekliyor",IF(N49="Sorunlu","e-Vizite sorunu çözülsün",IF(R49&lt;&gt;"Evet","Bordroya işlenecek",IF(AND(Q49="",H49&lt;&gt;"",H49&lt;TODAY()),"İşe dönüş girilmedi","Tamamlandı"))))))</f>
      </c>
      <c r="T49" s="13"/>
    </row>
    <row r="50" spans="1:20" x14ac:dyDescent="0.25">
      <c r="A50" s="6">
        <v>45</v>
      </c>
      <c r="B50" s="17"/>
      <c r="C50" s="8">
        <f>IF(B50="","",IFERROR(VLOOKUP(B50,'Çalışanlar'!$A$6:$C$65,2,FALSE),"Listede yok"))</f>
      </c>
      <c r="D50" s="8">
        <f>IF(B50="","",IFERROR(VLOOKUP(B50,'Çalışanlar'!$A$6:$C$65,3,FALSE),""))</f>
      </c>
      <c r="E50" s="16"/>
      <c r="F50" s="16"/>
      <c r="G50" s="14"/>
      <c r="H50" s="14"/>
      <c r="I50" s="11">
        <f>IF(OR(G50="",H50=""),"",H50-G50+1)</f>
      </c>
      <c r="J50" s="16"/>
      <c r="K50" s="12">
        <f>IF(OR(E50="",I50=""),"",IF(E50="Hastalık",IF(OR(J50="Yok",I50&lt;=2),"Ödenek yok",G50+2),IF(OR(E50="İş kazası",E50="Meslek hastalığı"),G50,IF(E50="Analık (doğum)",IF(J50="Yok","Ödenek yok",G50),"Kontrol edin"))))</f>
      </c>
      <c r="L50" s="11">
        <f>IF(OR(E50="",I50=""),"",IF(E50="Hastalık",IF(J50="Yok",0,MAX(0,I50-2)),IF(OR(E50="İş kazası",E50="Meslek hastalığı"),I50,IF(AND(E50="Analık (doğum)",J50&lt;&gt;"Yok"),I50,0))))</f>
      </c>
      <c r="M50" s="16"/>
      <c r="N50" s="16"/>
      <c r="O50" s="14"/>
      <c r="P50" s="16"/>
      <c r="Q50" s="14"/>
      <c r="R50" s="16"/>
      <c r="S50" s="8">
        <f>IF(B50="","",IF(AND(OR(E50="İş kazası",E50="Meslek hastalığı"),P50&lt;&gt;"Yapıldı"),"SGK bildirimi kontrol edilsin",IF(OR(N50="",N50="Onay bekliyor"),"e-Vizite onayı bekliyor",IF(N50="Sorunlu","e-Vizite sorunu çözülsün",IF(R50&lt;&gt;"Evet","Bordroya işlenecek",IF(AND(Q50="",H50&lt;&gt;"",H50&lt;TODAY()),"İşe dönüş girilmedi","Tamamlandı"))))))</f>
      </c>
      <c r="T50" s="13"/>
    </row>
    <row r="51" spans="1:20" x14ac:dyDescent="0.25">
      <c r="A51" s="6">
        <v>46</v>
      </c>
      <c r="B51" s="17"/>
      <c r="C51" s="8">
        <f>IF(B51="","",IFERROR(VLOOKUP(B51,'Çalışanlar'!$A$6:$C$65,2,FALSE),"Listede yok"))</f>
      </c>
      <c r="D51" s="8">
        <f>IF(B51="","",IFERROR(VLOOKUP(B51,'Çalışanlar'!$A$6:$C$65,3,FALSE),""))</f>
      </c>
      <c r="E51" s="16"/>
      <c r="F51" s="16"/>
      <c r="G51" s="14"/>
      <c r="H51" s="14"/>
      <c r="I51" s="11">
        <f>IF(OR(G51="",H51=""),"",H51-G51+1)</f>
      </c>
      <c r="J51" s="16"/>
      <c r="K51" s="12">
        <f>IF(OR(E51="",I51=""),"",IF(E51="Hastalık",IF(OR(J51="Yok",I51&lt;=2),"Ödenek yok",G51+2),IF(OR(E51="İş kazası",E51="Meslek hastalığı"),G51,IF(E51="Analık (doğum)",IF(J51="Yok","Ödenek yok",G51),"Kontrol edin"))))</f>
      </c>
      <c r="L51" s="11">
        <f>IF(OR(E51="",I51=""),"",IF(E51="Hastalık",IF(J51="Yok",0,MAX(0,I51-2)),IF(OR(E51="İş kazası",E51="Meslek hastalığı"),I51,IF(AND(E51="Analık (doğum)",J51&lt;&gt;"Yok"),I51,0))))</f>
      </c>
      <c r="M51" s="16"/>
      <c r="N51" s="16"/>
      <c r="O51" s="14"/>
      <c r="P51" s="16"/>
      <c r="Q51" s="14"/>
      <c r="R51" s="16"/>
      <c r="S51" s="8">
        <f>IF(B51="","",IF(AND(OR(E51="İş kazası",E51="Meslek hastalığı"),P51&lt;&gt;"Yapıldı"),"SGK bildirimi kontrol edilsin",IF(OR(N51="",N51="Onay bekliyor"),"e-Vizite onayı bekliyor",IF(N51="Sorunlu","e-Vizite sorunu çözülsün",IF(R51&lt;&gt;"Evet","Bordroya işlenecek",IF(AND(Q51="",H51&lt;&gt;"",H51&lt;TODAY()),"İşe dönüş girilmedi","Tamamlandı"))))))</f>
      </c>
      <c r="T51" s="13"/>
    </row>
    <row r="52" spans="1:20" x14ac:dyDescent="0.25">
      <c r="A52" s="6">
        <v>47</v>
      </c>
      <c r="B52" s="17"/>
      <c r="C52" s="8">
        <f>IF(B52="","",IFERROR(VLOOKUP(B52,'Çalışanlar'!$A$6:$C$65,2,FALSE),"Listede yok"))</f>
      </c>
      <c r="D52" s="8">
        <f>IF(B52="","",IFERROR(VLOOKUP(B52,'Çalışanlar'!$A$6:$C$65,3,FALSE),""))</f>
      </c>
      <c r="E52" s="16"/>
      <c r="F52" s="16"/>
      <c r="G52" s="14"/>
      <c r="H52" s="14"/>
      <c r="I52" s="11">
        <f>IF(OR(G52="",H52=""),"",H52-G52+1)</f>
      </c>
      <c r="J52" s="16"/>
      <c r="K52" s="12">
        <f>IF(OR(E52="",I52=""),"",IF(E52="Hastalık",IF(OR(J52="Yok",I52&lt;=2),"Ödenek yok",G52+2),IF(OR(E52="İş kazası",E52="Meslek hastalığı"),G52,IF(E52="Analık (doğum)",IF(J52="Yok","Ödenek yok",G52),"Kontrol edin"))))</f>
      </c>
      <c r="L52" s="11">
        <f>IF(OR(E52="",I52=""),"",IF(E52="Hastalık",IF(J52="Yok",0,MAX(0,I52-2)),IF(OR(E52="İş kazası",E52="Meslek hastalığı"),I52,IF(AND(E52="Analık (doğum)",J52&lt;&gt;"Yok"),I52,0))))</f>
      </c>
      <c r="M52" s="16"/>
      <c r="N52" s="16"/>
      <c r="O52" s="14"/>
      <c r="P52" s="16"/>
      <c r="Q52" s="14"/>
      <c r="R52" s="16"/>
      <c r="S52" s="8">
        <f>IF(B52="","",IF(AND(OR(E52="İş kazası",E52="Meslek hastalığı"),P52&lt;&gt;"Yapıldı"),"SGK bildirimi kontrol edilsin",IF(OR(N52="",N52="Onay bekliyor"),"e-Vizite onayı bekliyor",IF(N52="Sorunlu","e-Vizite sorunu çözülsün",IF(R52&lt;&gt;"Evet","Bordroya işlenecek",IF(AND(Q52="",H52&lt;&gt;"",H52&lt;TODAY()),"İşe dönüş girilmedi","Tamamlandı"))))))</f>
      </c>
      <c r="T52" s="13"/>
    </row>
    <row r="53" spans="1:20" x14ac:dyDescent="0.25">
      <c r="A53" s="6">
        <v>48</v>
      </c>
      <c r="B53" s="17"/>
      <c r="C53" s="8">
        <f>IF(B53="","",IFERROR(VLOOKUP(B53,'Çalışanlar'!$A$6:$C$65,2,FALSE),"Listede yok"))</f>
      </c>
      <c r="D53" s="8">
        <f>IF(B53="","",IFERROR(VLOOKUP(B53,'Çalışanlar'!$A$6:$C$65,3,FALSE),""))</f>
      </c>
      <c r="E53" s="16"/>
      <c r="F53" s="16"/>
      <c r="G53" s="14"/>
      <c r="H53" s="14"/>
      <c r="I53" s="11">
        <f>IF(OR(G53="",H53=""),"",H53-G53+1)</f>
      </c>
      <c r="J53" s="16"/>
      <c r="K53" s="12">
        <f>IF(OR(E53="",I53=""),"",IF(E53="Hastalık",IF(OR(J53="Yok",I53&lt;=2),"Ödenek yok",G53+2),IF(OR(E53="İş kazası",E53="Meslek hastalığı"),G53,IF(E53="Analık (doğum)",IF(J53="Yok","Ödenek yok",G53),"Kontrol edin"))))</f>
      </c>
      <c r="L53" s="11">
        <f>IF(OR(E53="",I53=""),"",IF(E53="Hastalık",IF(J53="Yok",0,MAX(0,I53-2)),IF(OR(E53="İş kazası",E53="Meslek hastalığı"),I53,IF(AND(E53="Analık (doğum)",J53&lt;&gt;"Yok"),I53,0))))</f>
      </c>
      <c r="M53" s="16"/>
      <c r="N53" s="16"/>
      <c r="O53" s="14"/>
      <c r="P53" s="16"/>
      <c r="Q53" s="14"/>
      <c r="R53" s="16"/>
      <c r="S53" s="8">
        <f>IF(B53="","",IF(AND(OR(E53="İş kazası",E53="Meslek hastalığı"),P53&lt;&gt;"Yapıldı"),"SGK bildirimi kontrol edilsin",IF(OR(N53="",N53="Onay bekliyor"),"e-Vizite onayı bekliyor",IF(N53="Sorunlu","e-Vizite sorunu çözülsün",IF(R53&lt;&gt;"Evet","Bordroya işlenecek",IF(AND(Q53="",H53&lt;&gt;"",H53&lt;TODAY()),"İşe dönüş girilmedi","Tamamlandı"))))))</f>
      </c>
      <c r="T53" s="13"/>
    </row>
    <row r="54" spans="1:20" x14ac:dyDescent="0.25">
      <c r="A54" s="6">
        <v>49</v>
      </c>
      <c r="B54" s="17"/>
      <c r="C54" s="8">
        <f>IF(B54="","",IFERROR(VLOOKUP(B54,'Çalışanlar'!$A$6:$C$65,2,FALSE),"Listede yok"))</f>
      </c>
      <c r="D54" s="8">
        <f>IF(B54="","",IFERROR(VLOOKUP(B54,'Çalışanlar'!$A$6:$C$65,3,FALSE),""))</f>
      </c>
      <c r="E54" s="16"/>
      <c r="F54" s="16"/>
      <c r="G54" s="14"/>
      <c r="H54" s="14"/>
      <c r="I54" s="11">
        <f>IF(OR(G54="",H54=""),"",H54-G54+1)</f>
      </c>
      <c r="J54" s="16"/>
      <c r="K54" s="12">
        <f>IF(OR(E54="",I54=""),"",IF(E54="Hastalık",IF(OR(J54="Yok",I54&lt;=2),"Ödenek yok",G54+2),IF(OR(E54="İş kazası",E54="Meslek hastalığı"),G54,IF(E54="Analık (doğum)",IF(J54="Yok","Ödenek yok",G54),"Kontrol edin"))))</f>
      </c>
      <c r="L54" s="11">
        <f>IF(OR(E54="",I54=""),"",IF(E54="Hastalık",IF(J54="Yok",0,MAX(0,I54-2)),IF(OR(E54="İş kazası",E54="Meslek hastalığı"),I54,IF(AND(E54="Analık (doğum)",J54&lt;&gt;"Yok"),I54,0))))</f>
      </c>
      <c r="M54" s="16"/>
      <c r="N54" s="16"/>
      <c r="O54" s="14"/>
      <c r="P54" s="16"/>
      <c r="Q54" s="14"/>
      <c r="R54" s="16"/>
      <c r="S54" s="8">
        <f>IF(B54="","",IF(AND(OR(E54="İş kazası",E54="Meslek hastalığı"),P54&lt;&gt;"Yapıldı"),"SGK bildirimi kontrol edilsin",IF(OR(N54="",N54="Onay bekliyor"),"e-Vizite onayı bekliyor",IF(N54="Sorunlu","e-Vizite sorunu çözülsün",IF(R54&lt;&gt;"Evet","Bordroya işlenecek",IF(AND(Q54="",H54&lt;&gt;"",H54&lt;TODAY()),"İşe dönüş girilmedi","Tamamlandı"))))))</f>
      </c>
      <c r="T54" s="13"/>
    </row>
    <row r="55" spans="1:20" x14ac:dyDescent="0.25">
      <c r="A55" s="6">
        <v>50</v>
      </c>
      <c r="B55" s="17"/>
      <c r="C55" s="8">
        <f>IF(B55="","",IFERROR(VLOOKUP(B55,'Çalışanlar'!$A$6:$C$65,2,FALSE),"Listede yok"))</f>
      </c>
      <c r="D55" s="8">
        <f>IF(B55="","",IFERROR(VLOOKUP(B55,'Çalışanlar'!$A$6:$C$65,3,FALSE),""))</f>
      </c>
      <c r="E55" s="16"/>
      <c r="F55" s="16"/>
      <c r="G55" s="14"/>
      <c r="H55" s="14"/>
      <c r="I55" s="11">
        <f>IF(OR(G55="",H55=""),"",H55-G55+1)</f>
      </c>
      <c r="J55" s="16"/>
      <c r="K55" s="12">
        <f>IF(OR(E55="",I55=""),"",IF(E55="Hastalık",IF(OR(J55="Yok",I55&lt;=2),"Ödenek yok",G55+2),IF(OR(E55="İş kazası",E55="Meslek hastalığı"),G55,IF(E55="Analık (doğum)",IF(J55="Yok","Ödenek yok",G55),"Kontrol edin"))))</f>
      </c>
      <c r="L55" s="11">
        <f>IF(OR(E55="",I55=""),"",IF(E55="Hastalık",IF(J55="Yok",0,MAX(0,I55-2)),IF(OR(E55="İş kazası",E55="Meslek hastalığı"),I55,IF(AND(E55="Analık (doğum)",J55&lt;&gt;"Yok"),I55,0))))</f>
      </c>
      <c r="M55" s="16"/>
      <c r="N55" s="16"/>
      <c r="O55" s="14"/>
      <c r="P55" s="16"/>
      <c r="Q55" s="14"/>
      <c r="R55" s="16"/>
      <c r="S55" s="8">
        <f>IF(B55="","",IF(AND(OR(E55="İş kazası",E55="Meslek hastalığı"),P55&lt;&gt;"Yapıldı"),"SGK bildirimi kontrol edilsin",IF(OR(N55="",N55="Onay bekliyor"),"e-Vizite onayı bekliyor",IF(N55="Sorunlu","e-Vizite sorunu çözülsün",IF(R55&lt;&gt;"Evet","Bordroya işlenecek",IF(AND(Q55="",H55&lt;&gt;"",H55&lt;TODAY()),"İşe dönüş girilmedi","Tamamlandı"))))))</f>
      </c>
      <c r="T55" s="13"/>
    </row>
    <row r="56" spans="1:20" x14ac:dyDescent="0.25">
      <c r="A56" s="6">
        <v>51</v>
      </c>
      <c r="B56" s="17"/>
      <c r="C56" s="8">
        <f>IF(B56="","",IFERROR(VLOOKUP(B56,'Çalışanlar'!$A$6:$C$65,2,FALSE),"Listede yok"))</f>
      </c>
      <c r="D56" s="8">
        <f>IF(B56="","",IFERROR(VLOOKUP(B56,'Çalışanlar'!$A$6:$C$65,3,FALSE),""))</f>
      </c>
      <c r="E56" s="16"/>
      <c r="F56" s="16"/>
      <c r="G56" s="14"/>
      <c r="H56" s="14"/>
      <c r="I56" s="11">
        <f>IF(OR(G56="",H56=""),"",H56-G56+1)</f>
      </c>
      <c r="J56" s="16"/>
      <c r="K56" s="12">
        <f>IF(OR(E56="",I56=""),"",IF(E56="Hastalık",IF(OR(J56="Yok",I56&lt;=2),"Ödenek yok",G56+2),IF(OR(E56="İş kazası",E56="Meslek hastalığı"),G56,IF(E56="Analık (doğum)",IF(J56="Yok","Ödenek yok",G56),"Kontrol edin"))))</f>
      </c>
      <c r="L56" s="11">
        <f>IF(OR(E56="",I56=""),"",IF(E56="Hastalık",IF(J56="Yok",0,MAX(0,I56-2)),IF(OR(E56="İş kazası",E56="Meslek hastalığı"),I56,IF(AND(E56="Analık (doğum)",J56&lt;&gt;"Yok"),I56,0))))</f>
      </c>
      <c r="M56" s="16"/>
      <c r="N56" s="16"/>
      <c r="O56" s="14"/>
      <c r="P56" s="16"/>
      <c r="Q56" s="14"/>
      <c r="R56" s="16"/>
      <c r="S56" s="8">
        <f>IF(B56="","",IF(AND(OR(E56="İş kazası",E56="Meslek hastalığı"),P56&lt;&gt;"Yapıldı"),"SGK bildirimi kontrol edilsin",IF(OR(N56="",N56="Onay bekliyor"),"e-Vizite onayı bekliyor",IF(N56="Sorunlu","e-Vizite sorunu çözülsün",IF(R56&lt;&gt;"Evet","Bordroya işlenecek",IF(AND(Q56="",H56&lt;&gt;"",H56&lt;TODAY()),"İşe dönüş girilmedi","Tamamlandı"))))))</f>
      </c>
      <c r="T56" s="13"/>
    </row>
    <row r="57" spans="1:20" x14ac:dyDescent="0.25">
      <c r="A57" s="6">
        <v>52</v>
      </c>
      <c r="B57" s="17"/>
      <c r="C57" s="8">
        <f>IF(B57="","",IFERROR(VLOOKUP(B57,'Çalışanlar'!$A$6:$C$65,2,FALSE),"Listede yok"))</f>
      </c>
      <c r="D57" s="8">
        <f>IF(B57="","",IFERROR(VLOOKUP(B57,'Çalışanlar'!$A$6:$C$65,3,FALSE),""))</f>
      </c>
      <c r="E57" s="16"/>
      <c r="F57" s="16"/>
      <c r="G57" s="14"/>
      <c r="H57" s="14"/>
      <c r="I57" s="11">
        <f>IF(OR(G57="",H57=""),"",H57-G57+1)</f>
      </c>
      <c r="J57" s="16"/>
      <c r="K57" s="12">
        <f>IF(OR(E57="",I57=""),"",IF(E57="Hastalık",IF(OR(J57="Yok",I57&lt;=2),"Ödenek yok",G57+2),IF(OR(E57="İş kazası",E57="Meslek hastalığı"),G57,IF(E57="Analık (doğum)",IF(J57="Yok","Ödenek yok",G57),"Kontrol edin"))))</f>
      </c>
      <c r="L57" s="11">
        <f>IF(OR(E57="",I57=""),"",IF(E57="Hastalık",IF(J57="Yok",0,MAX(0,I57-2)),IF(OR(E57="İş kazası",E57="Meslek hastalığı"),I57,IF(AND(E57="Analık (doğum)",J57&lt;&gt;"Yok"),I57,0))))</f>
      </c>
      <c r="M57" s="16"/>
      <c r="N57" s="16"/>
      <c r="O57" s="14"/>
      <c r="P57" s="16"/>
      <c r="Q57" s="14"/>
      <c r="R57" s="16"/>
      <c r="S57" s="8">
        <f>IF(B57="","",IF(AND(OR(E57="İş kazası",E57="Meslek hastalığı"),P57&lt;&gt;"Yapıldı"),"SGK bildirimi kontrol edilsin",IF(OR(N57="",N57="Onay bekliyor"),"e-Vizite onayı bekliyor",IF(N57="Sorunlu","e-Vizite sorunu çözülsün",IF(R57&lt;&gt;"Evet","Bordroya işlenecek",IF(AND(Q57="",H57&lt;&gt;"",H57&lt;TODAY()),"İşe dönüş girilmedi","Tamamlandı"))))))</f>
      </c>
      <c r="T57" s="13"/>
    </row>
    <row r="58" spans="1:20" x14ac:dyDescent="0.25">
      <c r="A58" s="6">
        <v>53</v>
      </c>
      <c r="B58" s="17"/>
      <c r="C58" s="8">
        <f>IF(B58="","",IFERROR(VLOOKUP(B58,'Çalışanlar'!$A$6:$C$65,2,FALSE),"Listede yok"))</f>
      </c>
      <c r="D58" s="8">
        <f>IF(B58="","",IFERROR(VLOOKUP(B58,'Çalışanlar'!$A$6:$C$65,3,FALSE),""))</f>
      </c>
      <c r="E58" s="16"/>
      <c r="F58" s="16"/>
      <c r="G58" s="14"/>
      <c r="H58" s="14"/>
      <c r="I58" s="11">
        <f>IF(OR(G58="",H58=""),"",H58-G58+1)</f>
      </c>
      <c r="J58" s="16"/>
      <c r="K58" s="12">
        <f>IF(OR(E58="",I58=""),"",IF(E58="Hastalık",IF(OR(J58="Yok",I58&lt;=2),"Ödenek yok",G58+2),IF(OR(E58="İş kazası",E58="Meslek hastalığı"),G58,IF(E58="Analık (doğum)",IF(J58="Yok","Ödenek yok",G58),"Kontrol edin"))))</f>
      </c>
      <c r="L58" s="11">
        <f>IF(OR(E58="",I58=""),"",IF(E58="Hastalık",IF(J58="Yok",0,MAX(0,I58-2)),IF(OR(E58="İş kazası",E58="Meslek hastalığı"),I58,IF(AND(E58="Analık (doğum)",J58&lt;&gt;"Yok"),I58,0))))</f>
      </c>
      <c r="M58" s="16"/>
      <c r="N58" s="16"/>
      <c r="O58" s="14"/>
      <c r="P58" s="16"/>
      <c r="Q58" s="14"/>
      <c r="R58" s="16"/>
      <c r="S58" s="8">
        <f>IF(B58="","",IF(AND(OR(E58="İş kazası",E58="Meslek hastalığı"),P58&lt;&gt;"Yapıldı"),"SGK bildirimi kontrol edilsin",IF(OR(N58="",N58="Onay bekliyor"),"e-Vizite onayı bekliyor",IF(N58="Sorunlu","e-Vizite sorunu çözülsün",IF(R58&lt;&gt;"Evet","Bordroya işlenecek",IF(AND(Q58="",H58&lt;&gt;"",H58&lt;TODAY()),"İşe dönüş girilmedi","Tamamlandı"))))))</f>
      </c>
      <c r="T58" s="13"/>
    </row>
    <row r="59" spans="1:20" x14ac:dyDescent="0.25">
      <c r="A59" s="6">
        <v>54</v>
      </c>
      <c r="B59" s="17"/>
      <c r="C59" s="8">
        <f>IF(B59="","",IFERROR(VLOOKUP(B59,'Çalışanlar'!$A$6:$C$65,2,FALSE),"Listede yok"))</f>
      </c>
      <c r="D59" s="8">
        <f>IF(B59="","",IFERROR(VLOOKUP(B59,'Çalışanlar'!$A$6:$C$65,3,FALSE),""))</f>
      </c>
      <c r="E59" s="16"/>
      <c r="F59" s="16"/>
      <c r="G59" s="14"/>
      <c r="H59" s="14"/>
      <c r="I59" s="11">
        <f>IF(OR(G59="",H59=""),"",H59-G59+1)</f>
      </c>
      <c r="J59" s="16"/>
      <c r="K59" s="12">
        <f>IF(OR(E59="",I59=""),"",IF(E59="Hastalık",IF(OR(J59="Yok",I59&lt;=2),"Ödenek yok",G59+2),IF(OR(E59="İş kazası",E59="Meslek hastalığı"),G59,IF(E59="Analık (doğum)",IF(J59="Yok","Ödenek yok",G59),"Kontrol edin"))))</f>
      </c>
      <c r="L59" s="11">
        <f>IF(OR(E59="",I59=""),"",IF(E59="Hastalık",IF(J59="Yok",0,MAX(0,I59-2)),IF(OR(E59="İş kazası",E59="Meslek hastalığı"),I59,IF(AND(E59="Analık (doğum)",J59&lt;&gt;"Yok"),I59,0))))</f>
      </c>
      <c r="M59" s="16"/>
      <c r="N59" s="16"/>
      <c r="O59" s="14"/>
      <c r="P59" s="16"/>
      <c r="Q59" s="14"/>
      <c r="R59" s="16"/>
      <c r="S59" s="8">
        <f>IF(B59="","",IF(AND(OR(E59="İş kazası",E59="Meslek hastalığı"),P59&lt;&gt;"Yapıldı"),"SGK bildirimi kontrol edilsin",IF(OR(N59="",N59="Onay bekliyor"),"e-Vizite onayı bekliyor",IF(N59="Sorunlu","e-Vizite sorunu çözülsün",IF(R59&lt;&gt;"Evet","Bordroya işlenecek",IF(AND(Q59="",H59&lt;&gt;"",H59&lt;TODAY()),"İşe dönüş girilmedi","Tamamlandı"))))))</f>
      </c>
      <c r="T59" s="13"/>
    </row>
    <row r="60" spans="1:20" x14ac:dyDescent="0.25">
      <c r="A60" s="6">
        <v>55</v>
      </c>
      <c r="B60" s="17"/>
      <c r="C60" s="8">
        <f>IF(B60="","",IFERROR(VLOOKUP(B60,'Çalışanlar'!$A$6:$C$65,2,FALSE),"Listede yok"))</f>
      </c>
      <c r="D60" s="8">
        <f>IF(B60="","",IFERROR(VLOOKUP(B60,'Çalışanlar'!$A$6:$C$65,3,FALSE),""))</f>
      </c>
      <c r="E60" s="16"/>
      <c r="F60" s="16"/>
      <c r="G60" s="14"/>
      <c r="H60" s="14"/>
      <c r="I60" s="11">
        <f>IF(OR(G60="",H60=""),"",H60-G60+1)</f>
      </c>
      <c r="J60" s="16"/>
      <c r="K60" s="12">
        <f>IF(OR(E60="",I60=""),"",IF(E60="Hastalık",IF(OR(J60="Yok",I60&lt;=2),"Ödenek yok",G60+2),IF(OR(E60="İş kazası",E60="Meslek hastalığı"),G60,IF(E60="Analık (doğum)",IF(J60="Yok","Ödenek yok",G60),"Kontrol edin"))))</f>
      </c>
      <c r="L60" s="11">
        <f>IF(OR(E60="",I60=""),"",IF(E60="Hastalık",IF(J60="Yok",0,MAX(0,I60-2)),IF(OR(E60="İş kazası",E60="Meslek hastalığı"),I60,IF(AND(E60="Analık (doğum)",J60&lt;&gt;"Yok"),I60,0))))</f>
      </c>
      <c r="M60" s="16"/>
      <c r="N60" s="16"/>
      <c r="O60" s="14"/>
      <c r="P60" s="16"/>
      <c r="Q60" s="14"/>
      <c r="R60" s="16"/>
      <c r="S60" s="8">
        <f>IF(B60="","",IF(AND(OR(E60="İş kazası",E60="Meslek hastalığı"),P60&lt;&gt;"Yapıldı"),"SGK bildirimi kontrol edilsin",IF(OR(N60="",N60="Onay bekliyor"),"e-Vizite onayı bekliyor",IF(N60="Sorunlu","e-Vizite sorunu çözülsün",IF(R60&lt;&gt;"Evet","Bordroya işlenecek",IF(AND(Q60="",H60&lt;&gt;"",H60&lt;TODAY()),"İşe dönüş girilmedi","Tamamlandı"))))))</f>
      </c>
      <c r="T60" s="13"/>
    </row>
    <row r="61" spans="1:20" x14ac:dyDescent="0.25">
      <c r="A61" s="6">
        <v>56</v>
      </c>
      <c r="B61" s="17"/>
      <c r="C61" s="8">
        <f>IF(B61="","",IFERROR(VLOOKUP(B61,'Çalışanlar'!$A$6:$C$65,2,FALSE),"Listede yok"))</f>
      </c>
      <c r="D61" s="8">
        <f>IF(B61="","",IFERROR(VLOOKUP(B61,'Çalışanlar'!$A$6:$C$65,3,FALSE),""))</f>
      </c>
      <c r="E61" s="16"/>
      <c r="F61" s="16"/>
      <c r="G61" s="14"/>
      <c r="H61" s="14"/>
      <c r="I61" s="11">
        <f>IF(OR(G61="",H61=""),"",H61-G61+1)</f>
      </c>
      <c r="J61" s="16"/>
      <c r="K61" s="12">
        <f>IF(OR(E61="",I61=""),"",IF(E61="Hastalık",IF(OR(J61="Yok",I61&lt;=2),"Ödenek yok",G61+2),IF(OR(E61="İş kazası",E61="Meslek hastalığı"),G61,IF(E61="Analık (doğum)",IF(J61="Yok","Ödenek yok",G61),"Kontrol edin"))))</f>
      </c>
      <c r="L61" s="11">
        <f>IF(OR(E61="",I61=""),"",IF(E61="Hastalık",IF(J61="Yok",0,MAX(0,I61-2)),IF(OR(E61="İş kazası",E61="Meslek hastalığı"),I61,IF(AND(E61="Analık (doğum)",J61&lt;&gt;"Yok"),I61,0))))</f>
      </c>
      <c r="M61" s="16"/>
      <c r="N61" s="16"/>
      <c r="O61" s="14"/>
      <c r="P61" s="16"/>
      <c r="Q61" s="14"/>
      <c r="R61" s="16"/>
      <c r="S61" s="8">
        <f>IF(B61="","",IF(AND(OR(E61="İş kazası",E61="Meslek hastalığı"),P61&lt;&gt;"Yapıldı"),"SGK bildirimi kontrol edilsin",IF(OR(N61="",N61="Onay bekliyor"),"e-Vizite onayı bekliyor",IF(N61="Sorunlu","e-Vizite sorunu çözülsün",IF(R61&lt;&gt;"Evet","Bordroya işlenecek",IF(AND(Q61="",H61&lt;&gt;"",H61&lt;TODAY()),"İşe dönüş girilmedi","Tamamlandı"))))))</f>
      </c>
      <c r="T61" s="13"/>
    </row>
    <row r="62" spans="1:20" x14ac:dyDescent="0.25">
      <c r="A62" s="6">
        <v>57</v>
      </c>
      <c r="B62" s="17"/>
      <c r="C62" s="8">
        <f>IF(B62="","",IFERROR(VLOOKUP(B62,'Çalışanlar'!$A$6:$C$65,2,FALSE),"Listede yok"))</f>
      </c>
      <c r="D62" s="8">
        <f>IF(B62="","",IFERROR(VLOOKUP(B62,'Çalışanlar'!$A$6:$C$65,3,FALSE),""))</f>
      </c>
      <c r="E62" s="16"/>
      <c r="F62" s="16"/>
      <c r="G62" s="14"/>
      <c r="H62" s="14"/>
      <c r="I62" s="11">
        <f>IF(OR(G62="",H62=""),"",H62-G62+1)</f>
      </c>
      <c r="J62" s="16"/>
      <c r="K62" s="12">
        <f>IF(OR(E62="",I62=""),"",IF(E62="Hastalık",IF(OR(J62="Yok",I62&lt;=2),"Ödenek yok",G62+2),IF(OR(E62="İş kazası",E62="Meslek hastalığı"),G62,IF(E62="Analık (doğum)",IF(J62="Yok","Ödenek yok",G62),"Kontrol edin"))))</f>
      </c>
      <c r="L62" s="11">
        <f>IF(OR(E62="",I62=""),"",IF(E62="Hastalık",IF(J62="Yok",0,MAX(0,I62-2)),IF(OR(E62="İş kazası",E62="Meslek hastalığı"),I62,IF(AND(E62="Analık (doğum)",J62&lt;&gt;"Yok"),I62,0))))</f>
      </c>
      <c r="M62" s="16"/>
      <c r="N62" s="16"/>
      <c r="O62" s="14"/>
      <c r="P62" s="16"/>
      <c r="Q62" s="14"/>
      <c r="R62" s="16"/>
      <c r="S62" s="8">
        <f>IF(B62="","",IF(AND(OR(E62="İş kazası",E62="Meslek hastalığı"),P62&lt;&gt;"Yapıldı"),"SGK bildirimi kontrol edilsin",IF(OR(N62="",N62="Onay bekliyor"),"e-Vizite onayı bekliyor",IF(N62="Sorunlu","e-Vizite sorunu çözülsün",IF(R62&lt;&gt;"Evet","Bordroya işlenecek",IF(AND(Q62="",H62&lt;&gt;"",H62&lt;TODAY()),"İşe dönüş girilmedi","Tamamlandı"))))))</f>
      </c>
      <c r="T62" s="13"/>
    </row>
    <row r="63" spans="1:20" x14ac:dyDescent="0.25">
      <c r="A63" s="6">
        <v>58</v>
      </c>
      <c r="B63" s="17"/>
      <c r="C63" s="8">
        <f>IF(B63="","",IFERROR(VLOOKUP(B63,'Çalışanlar'!$A$6:$C$65,2,FALSE),"Listede yok"))</f>
      </c>
      <c r="D63" s="8">
        <f>IF(B63="","",IFERROR(VLOOKUP(B63,'Çalışanlar'!$A$6:$C$65,3,FALSE),""))</f>
      </c>
      <c r="E63" s="16"/>
      <c r="F63" s="16"/>
      <c r="G63" s="14"/>
      <c r="H63" s="14"/>
      <c r="I63" s="11">
        <f>IF(OR(G63="",H63=""),"",H63-G63+1)</f>
      </c>
      <c r="J63" s="16"/>
      <c r="K63" s="12">
        <f>IF(OR(E63="",I63=""),"",IF(E63="Hastalık",IF(OR(J63="Yok",I63&lt;=2),"Ödenek yok",G63+2),IF(OR(E63="İş kazası",E63="Meslek hastalığı"),G63,IF(E63="Analık (doğum)",IF(J63="Yok","Ödenek yok",G63),"Kontrol edin"))))</f>
      </c>
      <c r="L63" s="11">
        <f>IF(OR(E63="",I63=""),"",IF(E63="Hastalık",IF(J63="Yok",0,MAX(0,I63-2)),IF(OR(E63="İş kazası",E63="Meslek hastalığı"),I63,IF(AND(E63="Analık (doğum)",J63&lt;&gt;"Yok"),I63,0))))</f>
      </c>
      <c r="M63" s="16"/>
      <c r="N63" s="16"/>
      <c r="O63" s="14"/>
      <c r="P63" s="16"/>
      <c r="Q63" s="14"/>
      <c r="R63" s="16"/>
      <c r="S63" s="8">
        <f>IF(B63="","",IF(AND(OR(E63="İş kazası",E63="Meslek hastalığı"),P63&lt;&gt;"Yapıldı"),"SGK bildirimi kontrol edilsin",IF(OR(N63="",N63="Onay bekliyor"),"e-Vizite onayı bekliyor",IF(N63="Sorunlu","e-Vizite sorunu çözülsün",IF(R63&lt;&gt;"Evet","Bordroya işlenecek",IF(AND(Q63="",H63&lt;&gt;"",H63&lt;TODAY()),"İşe dönüş girilmedi","Tamamlandı"))))))</f>
      </c>
      <c r="T63" s="13"/>
    </row>
    <row r="64" spans="1:20" x14ac:dyDescent="0.25">
      <c r="A64" s="6">
        <v>59</v>
      </c>
      <c r="B64" s="17"/>
      <c r="C64" s="8">
        <f>IF(B64="","",IFERROR(VLOOKUP(B64,'Çalışanlar'!$A$6:$C$65,2,FALSE),"Listede yok"))</f>
      </c>
      <c r="D64" s="8">
        <f>IF(B64="","",IFERROR(VLOOKUP(B64,'Çalışanlar'!$A$6:$C$65,3,FALSE),""))</f>
      </c>
      <c r="E64" s="16"/>
      <c r="F64" s="16"/>
      <c r="G64" s="14"/>
      <c r="H64" s="14"/>
      <c r="I64" s="11">
        <f>IF(OR(G64="",H64=""),"",H64-G64+1)</f>
      </c>
      <c r="J64" s="16"/>
      <c r="K64" s="12">
        <f>IF(OR(E64="",I64=""),"",IF(E64="Hastalık",IF(OR(J64="Yok",I64&lt;=2),"Ödenek yok",G64+2),IF(OR(E64="İş kazası",E64="Meslek hastalığı"),G64,IF(E64="Analık (doğum)",IF(J64="Yok","Ödenek yok",G64),"Kontrol edin"))))</f>
      </c>
      <c r="L64" s="11">
        <f>IF(OR(E64="",I64=""),"",IF(E64="Hastalık",IF(J64="Yok",0,MAX(0,I64-2)),IF(OR(E64="İş kazası",E64="Meslek hastalığı"),I64,IF(AND(E64="Analık (doğum)",J64&lt;&gt;"Yok"),I64,0))))</f>
      </c>
      <c r="M64" s="16"/>
      <c r="N64" s="16"/>
      <c r="O64" s="14"/>
      <c r="P64" s="16"/>
      <c r="Q64" s="14"/>
      <c r="R64" s="16"/>
      <c r="S64" s="8">
        <f>IF(B64="","",IF(AND(OR(E64="İş kazası",E64="Meslek hastalığı"),P64&lt;&gt;"Yapıldı"),"SGK bildirimi kontrol edilsin",IF(OR(N64="",N64="Onay bekliyor"),"e-Vizite onayı bekliyor",IF(N64="Sorunlu","e-Vizite sorunu çözülsün",IF(R64&lt;&gt;"Evet","Bordroya işlenecek",IF(AND(Q64="",H64&lt;&gt;"",H64&lt;TODAY()),"İşe dönüş girilmedi","Tamamlandı"))))))</f>
      </c>
      <c r="T64" s="13"/>
    </row>
    <row r="65" spans="1:20" x14ac:dyDescent="0.25">
      <c r="A65" s="6">
        <v>60</v>
      </c>
      <c r="B65" s="17"/>
      <c r="C65" s="8">
        <f>IF(B65="","",IFERROR(VLOOKUP(B65,'Çalışanlar'!$A$6:$C$65,2,FALSE),"Listede yok"))</f>
      </c>
      <c r="D65" s="8">
        <f>IF(B65="","",IFERROR(VLOOKUP(B65,'Çalışanlar'!$A$6:$C$65,3,FALSE),""))</f>
      </c>
      <c r="E65" s="16"/>
      <c r="F65" s="16"/>
      <c r="G65" s="14"/>
      <c r="H65" s="14"/>
      <c r="I65" s="11">
        <f>IF(OR(G65="",H65=""),"",H65-G65+1)</f>
      </c>
      <c r="J65" s="16"/>
      <c r="K65" s="12">
        <f>IF(OR(E65="",I65=""),"",IF(E65="Hastalık",IF(OR(J65="Yok",I65&lt;=2),"Ödenek yok",G65+2),IF(OR(E65="İş kazası",E65="Meslek hastalığı"),G65,IF(E65="Analık (doğum)",IF(J65="Yok","Ödenek yok",G65),"Kontrol edin"))))</f>
      </c>
      <c r="L65" s="11">
        <f>IF(OR(E65="",I65=""),"",IF(E65="Hastalık",IF(J65="Yok",0,MAX(0,I65-2)),IF(OR(E65="İş kazası",E65="Meslek hastalığı"),I65,IF(AND(E65="Analık (doğum)",J65&lt;&gt;"Yok"),I65,0))))</f>
      </c>
      <c r="M65" s="16"/>
      <c r="N65" s="16"/>
      <c r="O65" s="14"/>
      <c r="P65" s="16"/>
      <c r="Q65" s="14"/>
      <c r="R65" s="16"/>
      <c r="S65" s="8">
        <f>IF(B65="","",IF(AND(OR(E65="İş kazası",E65="Meslek hastalığı"),P65&lt;&gt;"Yapıldı"),"SGK bildirimi kontrol edilsin",IF(OR(N65="",N65="Onay bekliyor"),"e-Vizite onayı bekliyor",IF(N65="Sorunlu","e-Vizite sorunu çözülsün",IF(R65&lt;&gt;"Evet","Bordroya işlenecek",IF(AND(Q65="",H65&lt;&gt;"",H65&lt;TODAY()),"İşe dönüş girilmedi","Tamamlandı"))))))</f>
      </c>
      <c r="T65" s="13"/>
    </row>
    <row r="66" spans="1:20" x14ac:dyDescent="0.25">
      <c r="A66" s="6">
        <v>61</v>
      </c>
      <c r="B66" s="17"/>
      <c r="C66" s="8">
        <f>IF(B66="","",IFERROR(VLOOKUP(B66,'Çalışanlar'!$A$6:$C$65,2,FALSE),"Listede yok"))</f>
      </c>
      <c r="D66" s="8">
        <f>IF(B66="","",IFERROR(VLOOKUP(B66,'Çalışanlar'!$A$6:$C$65,3,FALSE),""))</f>
      </c>
      <c r="E66" s="16"/>
      <c r="F66" s="16"/>
      <c r="G66" s="14"/>
      <c r="H66" s="14"/>
      <c r="I66" s="11">
        <f>IF(OR(G66="",H66=""),"",H66-G66+1)</f>
      </c>
      <c r="J66" s="16"/>
      <c r="K66" s="12">
        <f>IF(OR(E66="",I66=""),"",IF(E66="Hastalık",IF(OR(J66="Yok",I66&lt;=2),"Ödenek yok",G66+2),IF(OR(E66="İş kazası",E66="Meslek hastalığı"),G66,IF(E66="Analık (doğum)",IF(J66="Yok","Ödenek yok",G66),"Kontrol edin"))))</f>
      </c>
      <c r="L66" s="11">
        <f>IF(OR(E66="",I66=""),"",IF(E66="Hastalık",IF(J66="Yok",0,MAX(0,I66-2)),IF(OR(E66="İş kazası",E66="Meslek hastalığı"),I66,IF(AND(E66="Analık (doğum)",J66&lt;&gt;"Yok"),I66,0))))</f>
      </c>
      <c r="M66" s="16"/>
      <c r="N66" s="16"/>
      <c r="O66" s="14"/>
      <c r="P66" s="16"/>
      <c r="Q66" s="14"/>
      <c r="R66" s="16"/>
      <c r="S66" s="8">
        <f>IF(B66="","",IF(AND(OR(E66="İş kazası",E66="Meslek hastalığı"),P66&lt;&gt;"Yapıldı"),"SGK bildirimi kontrol edilsin",IF(OR(N66="",N66="Onay bekliyor"),"e-Vizite onayı bekliyor",IF(N66="Sorunlu","e-Vizite sorunu çözülsün",IF(R66&lt;&gt;"Evet","Bordroya işlenecek",IF(AND(Q66="",H66&lt;&gt;"",H66&lt;TODAY()),"İşe dönüş girilmedi","Tamamlandı"))))))</f>
      </c>
      <c r="T66" s="13"/>
    </row>
    <row r="67" spans="1:20" x14ac:dyDescent="0.25">
      <c r="A67" s="6">
        <v>62</v>
      </c>
      <c r="B67" s="17"/>
      <c r="C67" s="8">
        <f>IF(B67="","",IFERROR(VLOOKUP(B67,'Çalışanlar'!$A$6:$C$65,2,FALSE),"Listede yok"))</f>
      </c>
      <c r="D67" s="8">
        <f>IF(B67="","",IFERROR(VLOOKUP(B67,'Çalışanlar'!$A$6:$C$65,3,FALSE),""))</f>
      </c>
      <c r="E67" s="16"/>
      <c r="F67" s="16"/>
      <c r="G67" s="14"/>
      <c r="H67" s="14"/>
      <c r="I67" s="11">
        <f>IF(OR(G67="",H67=""),"",H67-G67+1)</f>
      </c>
      <c r="J67" s="16"/>
      <c r="K67" s="12">
        <f>IF(OR(E67="",I67=""),"",IF(E67="Hastalık",IF(OR(J67="Yok",I67&lt;=2),"Ödenek yok",G67+2),IF(OR(E67="İş kazası",E67="Meslek hastalığı"),G67,IF(E67="Analık (doğum)",IF(J67="Yok","Ödenek yok",G67),"Kontrol edin"))))</f>
      </c>
      <c r="L67" s="11">
        <f>IF(OR(E67="",I67=""),"",IF(E67="Hastalık",IF(J67="Yok",0,MAX(0,I67-2)),IF(OR(E67="İş kazası",E67="Meslek hastalığı"),I67,IF(AND(E67="Analık (doğum)",J67&lt;&gt;"Yok"),I67,0))))</f>
      </c>
      <c r="M67" s="16"/>
      <c r="N67" s="16"/>
      <c r="O67" s="14"/>
      <c r="P67" s="16"/>
      <c r="Q67" s="14"/>
      <c r="R67" s="16"/>
      <c r="S67" s="8">
        <f>IF(B67="","",IF(AND(OR(E67="İş kazası",E67="Meslek hastalığı"),P67&lt;&gt;"Yapıldı"),"SGK bildirimi kontrol edilsin",IF(OR(N67="",N67="Onay bekliyor"),"e-Vizite onayı bekliyor",IF(N67="Sorunlu","e-Vizite sorunu çözülsün",IF(R67&lt;&gt;"Evet","Bordroya işlenecek",IF(AND(Q67="",H67&lt;&gt;"",H67&lt;TODAY()),"İşe dönüş girilmedi","Tamamlandı"))))))</f>
      </c>
      <c r="T67" s="13"/>
    </row>
    <row r="68" spans="1:20" x14ac:dyDescent="0.25">
      <c r="A68" s="6">
        <v>63</v>
      </c>
      <c r="B68" s="17"/>
      <c r="C68" s="8">
        <f>IF(B68="","",IFERROR(VLOOKUP(B68,'Çalışanlar'!$A$6:$C$65,2,FALSE),"Listede yok"))</f>
      </c>
      <c r="D68" s="8">
        <f>IF(B68="","",IFERROR(VLOOKUP(B68,'Çalışanlar'!$A$6:$C$65,3,FALSE),""))</f>
      </c>
      <c r="E68" s="16"/>
      <c r="F68" s="16"/>
      <c r="G68" s="14"/>
      <c r="H68" s="14"/>
      <c r="I68" s="11">
        <f>IF(OR(G68="",H68=""),"",H68-G68+1)</f>
      </c>
      <c r="J68" s="16"/>
      <c r="K68" s="12">
        <f>IF(OR(E68="",I68=""),"",IF(E68="Hastalık",IF(OR(J68="Yok",I68&lt;=2),"Ödenek yok",G68+2),IF(OR(E68="İş kazası",E68="Meslek hastalığı"),G68,IF(E68="Analık (doğum)",IF(J68="Yok","Ödenek yok",G68),"Kontrol edin"))))</f>
      </c>
      <c r="L68" s="11">
        <f>IF(OR(E68="",I68=""),"",IF(E68="Hastalık",IF(J68="Yok",0,MAX(0,I68-2)),IF(OR(E68="İş kazası",E68="Meslek hastalığı"),I68,IF(AND(E68="Analık (doğum)",J68&lt;&gt;"Yok"),I68,0))))</f>
      </c>
      <c r="M68" s="16"/>
      <c r="N68" s="16"/>
      <c r="O68" s="14"/>
      <c r="P68" s="16"/>
      <c r="Q68" s="14"/>
      <c r="R68" s="16"/>
      <c r="S68" s="8">
        <f>IF(B68="","",IF(AND(OR(E68="İş kazası",E68="Meslek hastalığı"),P68&lt;&gt;"Yapıldı"),"SGK bildirimi kontrol edilsin",IF(OR(N68="",N68="Onay bekliyor"),"e-Vizite onayı bekliyor",IF(N68="Sorunlu","e-Vizite sorunu çözülsün",IF(R68&lt;&gt;"Evet","Bordroya işlenecek",IF(AND(Q68="",H68&lt;&gt;"",H68&lt;TODAY()),"İşe dönüş girilmedi","Tamamlandı"))))))</f>
      </c>
      <c r="T68" s="13"/>
    </row>
    <row r="69" spans="1:20" x14ac:dyDescent="0.25">
      <c r="A69" s="6">
        <v>64</v>
      </c>
      <c r="B69" s="17"/>
      <c r="C69" s="8">
        <f>IF(B69="","",IFERROR(VLOOKUP(B69,'Çalışanlar'!$A$6:$C$65,2,FALSE),"Listede yok"))</f>
      </c>
      <c r="D69" s="8">
        <f>IF(B69="","",IFERROR(VLOOKUP(B69,'Çalışanlar'!$A$6:$C$65,3,FALSE),""))</f>
      </c>
      <c r="E69" s="16"/>
      <c r="F69" s="16"/>
      <c r="G69" s="14"/>
      <c r="H69" s="14"/>
      <c r="I69" s="11">
        <f>IF(OR(G69="",H69=""),"",H69-G69+1)</f>
      </c>
      <c r="J69" s="16"/>
      <c r="K69" s="12">
        <f>IF(OR(E69="",I69=""),"",IF(E69="Hastalık",IF(OR(J69="Yok",I69&lt;=2),"Ödenek yok",G69+2),IF(OR(E69="İş kazası",E69="Meslek hastalığı"),G69,IF(E69="Analık (doğum)",IF(J69="Yok","Ödenek yok",G69),"Kontrol edin"))))</f>
      </c>
      <c r="L69" s="11">
        <f>IF(OR(E69="",I69=""),"",IF(E69="Hastalık",IF(J69="Yok",0,MAX(0,I69-2)),IF(OR(E69="İş kazası",E69="Meslek hastalığı"),I69,IF(AND(E69="Analık (doğum)",J69&lt;&gt;"Yok"),I69,0))))</f>
      </c>
      <c r="M69" s="16"/>
      <c r="N69" s="16"/>
      <c r="O69" s="14"/>
      <c r="P69" s="16"/>
      <c r="Q69" s="14"/>
      <c r="R69" s="16"/>
      <c r="S69" s="8">
        <f>IF(B69="","",IF(AND(OR(E69="İş kazası",E69="Meslek hastalığı"),P69&lt;&gt;"Yapıldı"),"SGK bildirimi kontrol edilsin",IF(OR(N69="",N69="Onay bekliyor"),"e-Vizite onayı bekliyor",IF(N69="Sorunlu","e-Vizite sorunu çözülsün",IF(R69&lt;&gt;"Evet","Bordroya işlenecek",IF(AND(Q69="",H69&lt;&gt;"",H69&lt;TODAY()),"İşe dönüş girilmedi","Tamamlandı"))))))</f>
      </c>
      <c r="T69" s="13"/>
    </row>
    <row r="70" spans="1:20" x14ac:dyDescent="0.25">
      <c r="A70" s="6">
        <v>65</v>
      </c>
      <c r="B70" s="17"/>
      <c r="C70" s="8">
        <f>IF(B70="","",IFERROR(VLOOKUP(B70,'Çalışanlar'!$A$6:$C$65,2,FALSE),"Listede yok"))</f>
      </c>
      <c r="D70" s="8">
        <f>IF(B70="","",IFERROR(VLOOKUP(B70,'Çalışanlar'!$A$6:$C$65,3,FALSE),""))</f>
      </c>
      <c r="E70" s="16"/>
      <c r="F70" s="16"/>
      <c r="G70" s="14"/>
      <c r="H70" s="14"/>
      <c r="I70" s="11">
        <f>IF(OR(G70="",H70=""),"",H70-G70+1)</f>
      </c>
      <c r="J70" s="16"/>
      <c r="K70" s="12">
        <f>IF(OR(E70="",I70=""),"",IF(E70="Hastalık",IF(OR(J70="Yok",I70&lt;=2),"Ödenek yok",G70+2),IF(OR(E70="İş kazası",E70="Meslek hastalığı"),G70,IF(E70="Analık (doğum)",IF(J70="Yok","Ödenek yok",G70),"Kontrol edin"))))</f>
      </c>
      <c r="L70" s="11">
        <f>IF(OR(E70="",I70=""),"",IF(E70="Hastalık",IF(J70="Yok",0,MAX(0,I70-2)),IF(OR(E70="İş kazası",E70="Meslek hastalığı"),I70,IF(AND(E70="Analık (doğum)",J70&lt;&gt;"Yok"),I70,0))))</f>
      </c>
      <c r="M70" s="16"/>
      <c r="N70" s="16"/>
      <c r="O70" s="14"/>
      <c r="P70" s="16"/>
      <c r="Q70" s="14"/>
      <c r="R70" s="16"/>
      <c r="S70" s="8">
        <f>IF(B70="","",IF(AND(OR(E70="İş kazası",E70="Meslek hastalığı"),P70&lt;&gt;"Yapıldı"),"SGK bildirimi kontrol edilsin",IF(OR(N70="",N70="Onay bekliyor"),"e-Vizite onayı bekliyor",IF(N70="Sorunlu","e-Vizite sorunu çözülsün",IF(R70&lt;&gt;"Evet","Bordroya işlenecek",IF(AND(Q70="",H70&lt;&gt;"",H70&lt;TODAY()),"İşe dönüş girilmedi","Tamamlandı"))))))</f>
      </c>
      <c r="T70" s="13"/>
    </row>
    <row r="71" spans="1:20" x14ac:dyDescent="0.25">
      <c r="A71" s="6">
        <v>66</v>
      </c>
      <c r="B71" s="17"/>
      <c r="C71" s="8">
        <f>IF(B71="","",IFERROR(VLOOKUP(B71,'Çalışanlar'!$A$6:$C$65,2,FALSE),"Listede yok"))</f>
      </c>
      <c r="D71" s="8">
        <f>IF(B71="","",IFERROR(VLOOKUP(B71,'Çalışanlar'!$A$6:$C$65,3,FALSE),""))</f>
      </c>
      <c r="E71" s="16"/>
      <c r="F71" s="16"/>
      <c r="G71" s="14"/>
      <c r="H71" s="14"/>
      <c r="I71" s="11">
        <f>IF(OR(G71="",H71=""),"",H71-G71+1)</f>
      </c>
      <c r="J71" s="16"/>
      <c r="K71" s="12">
        <f>IF(OR(E71="",I71=""),"",IF(E71="Hastalık",IF(OR(J71="Yok",I71&lt;=2),"Ödenek yok",G71+2),IF(OR(E71="İş kazası",E71="Meslek hastalığı"),G71,IF(E71="Analık (doğum)",IF(J71="Yok","Ödenek yok",G71),"Kontrol edin"))))</f>
      </c>
      <c r="L71" s="11">
        <f>IF(OR(E71="",I71=""),"",IF(E71="Hastalık",IF(J71="Yok",0,MAX(0,I71-2)),IF(OR(E71="İş kazası",E71="Meslek hastalığı"),I71,IF(AND(E71="Analık (doğum)",J71&lt;&gt;"Yok"),I71,0))))</f>
      </c>
      <c r="M71" s="16"/>
      <c r="N71" s="16"/>
      <c r="O71" s="14"/>
      <c r="P71" s="16"/>
      <c r="Q71" s="14"/>
      <c r="R71" s="16"/>
      <c r="S71" s="8">
        <f>IF(B71="","",IF(AND(OR(E71="İş kazası",E71="Meslek hastalığı"),P71&lt;&gt;"Yapıldı"),"SGK bildirimi kontrol edilsin",IF(OR(N71="",N71="Onay bekliyor"),"e-Vizite onayı bekliyor",IF(N71="Sorunlu","e-Vizite sorunu çözülsün",IF(R71&lt;&gt;"Evet","Bordroya işlenecek",IF(AND(Q71="",H71&lt;&gt;"",H71&lt;TODAY()),"İşe dönüş girilmedi","Tamamlandı"))))))</f>
      </c>
      <c r="T71" s="13"/>
    </row>
    <row r="72" spans="1:20" x14ac:dyDescent="0.25">
      <c r="A72" s="6">
        <v>67</v>
      </c>
      <c r="B72" s="17"/>
      <c r="C72" s="8">
        <f>IF(B72="","",IFERROR(VLOOKUP(B72,'Çalışanlar'!$A$6:$C$65,2,FALSE),"Listede yok"))</f>
      </c>
      <c r="D72" s="8">
        <f>IF(B72="","",IFERROR(VLOOKUP(B72,'Çalışanlar'!$A$6:$C$65,3,FALSE),""))</f>
      </c>
      <c r="E72" s="16"/>
      <c r="F72" s="16"/>
      <c r="G72" s="14"/>
      <c r="H72" s="14"/>
      <c r="I72" s="11">
        <f>IF(OR(G72="",H72=""),"",H72-G72+1)</f>
      </c>
      <c r="J72" s="16"/>
      <c r="K72" s="12">
        <f>IF(OR(E72="",I72=""),"",IF(E72="Hastalık",IF(OR(J72="Yok",I72&lt;=2),"Ödenek yok",G72+2),IF(OR(E72="İş kazası",E72="Meslek hastalığı"),G72,IF(E72="Analık (doğum)",IF(J72="Yok","Ödenek yok",G72),"Kontrol edin"))))</f>
      </c>
      <c r="L72" s="11">
        <f>IF(OR(E72="",I72=""),"",IF(E72="Hastalık",IF(J72="Yok",0,MAX(0,I72-2)),IF(OR(E72="İş kazası",E72="Meslek hastalığı"),I72,IF(AND(E72="Analık (doğum)",J72&lt;&gt;"Yok"),I72,0))))</f>
      </c>
      <c r="M72" s="16"/>
      <c r="N72" s="16"/>
      <c r="O72" s="14"/>
      <c r="P72" s="16"/>
      <c r="Q72" s="14"/>
      <c r="R72" s="16"/>
      <c r="S72" s="8">
        <f>IF(B72="","",IF(AND(OR(E72="İş kazası",E72="Meslek hastalığı"),P72&lt;&gt;"Yapıldı"),"SGK bildirimi kontrol edilsin",IF(OR(N72="",N72="Onay bekliyor"),"e-Vizite onayı bekliyor",IF(N72="Sorunlu","e-Vizite sorunu çözülsün",IF(R72&lt;&gt;"Evet","Bordroya işlenecek",IF(AND(Q72="",H72&lt;&gt;"",H72&lt;TODAY()),"İşe dönüş girilmedi","Tamamlandı"))))))</f>
      </c>
      <c r="T72" s="13"/>
    </row>
    <row r="73" spans="1:20" x14ac:dyDescent="0.25">
      <c r="A73" s="6">
        <v>68</v>
      </c>
      <c r="B73" s="17"/>
      <c r="C73" s="8">
        <f>IF(B73="","",IFERROR(VLOOKUP(B73,'Çalışanlar'!$A$6:$C$65,2,FALSE),"Listede yok"))</f>
      </c>
      <c r="D73" s="8">
        <f>IF(B73="","",IFERROR(VLOOKUP(B73,'Çalışanlar'!$A$6:$C$65,3,FALSE),""))</f>
      </c>
      <c r="E73" s="16"/>
      <c r="F73" s="16"/>
      <c r="G73" s="14"/>
      <c r="H73" s="14"/>
      <c r="I73" s="11">
        <f>IF(OR(G73="",H73=""),"",H73-G73+1)</f>
      </c>
      <c r="J73" s="16"/>
      <c r="K73" s="12">
        <f>IF(OR(E73="",I73=""),"",IF(E73="Hastalık",IF(OR(J73="Yok",I73&lt;=2),"Ödenek yok",G73+2),IF(OR(E73="İş kazası",E73="Meslek hastalığı"),G73,IF(E73="Analık (doğum)",IF(J73="Yok","Ödenek yok",G73),"Kontrol edin"))))</f>
      </c>
      <c r="L73" s="11">
        <f>IF(OR(E73="",I73=""),"",IF(E73="Hastalık",IF(J73="Yok",0,MAX(0,I73-2)),IF(OR(E73="İş kazası",E73="Meslek hastalığı"),I73,IF(AND(E73="Analık (doğum)",J73&lt;&gt;"Yok"),I73,0))))</f>
      </c>
      <c r="M73" s="16"/>
      <c r="N73" s="16"/>
      <c r="O73" s="14"/>
      <c r="P73" s="16"/>
      <c r="Q73" s="14"/>
      <c r="R73" s="16"/>
      <c r="S73" s="8">
        <f>IF(B73="","",IF(AND(OR(E73="İş kazası",E73="Meslek hastalığı"),P73&lt;&gt;"Yapıldı"),"SGK bildirimi kontrol edilsin",IF(OR(N73="",N73="Onay bekliyor"),"e-Vizite onayı bekliyor",IF(N73="Sorunlu","e-Vizite sorunu çözülsün",IF(R73&lt;&gt;"Evet","Bordroya işlenecek",IF(AND(Q73="",H73&lt;&gt;"",H73&lt;TODAY()),"İşe dönüş girilmedi","Tamamlandı"))))))</f>
      </c>
      <c r="T73" s="13"/>
    </row>
    <row r="74" spans="1:20" x14ac:dyDescent="0.25">
      <c r="A74" s="6">
        <v>69</v>
      </c>
      <c r="B74" s="17"/>
      <c r="C74" s="8">
        <f>IF(B74="","",IFERROR(VLOOKUP(B74,'Çalışanlar'!$A$6:$C$65,2,FALSE),"Listede yok"))</f>
      </c>
      <c r="D74" s="8">
        <f>IF(B74="","",IFERROR(VLOOKUP(B74,'Çalışanlar'!$A$6:$C$65,3,FALSE),""))</f>
      </c>
      <c r="E74" s="16"/>
      <c r="F74" s="16"/>
      <c r="G74" s="14"/>
      <c r="H74" s="14"/>
      <c r="I74" s="11">
        <f>IF(OR(G74="",H74=""),"",H74-G74+1)</f>
      </c>
      <c r="J74" s="16"/>
      <c r="K74" s="12">
        <f>IF(OR(E74="",I74=""),"",IF(E74="Hastalık",IF(OR(J74="Yok",I74&lt;=2),"Ödenek yok",G74+2),IF(OR(E74="İş kazası",E74="Meslek hastalığı"),G74,IF(E74="Analık (doğum)",IF(J74="Yok","Ödenek yok",G74),"Kontrol edin"))))</f>
      </c>
      <c r="L74" s="11">
        <f>IF(OR(E74="",I74=""),"",IF(E74="Hastalık",IF(J74="Yok",0,MAX(0,I74-2)),IF(OR(E74="İş kazası",E74="Meslek hastalığı"),I74,IF(AND(E74="Analık (doğum)",J74&lt;&gt;"Yok"),I74,0))))</f>
      </c>
      <c r="M74" s="16"/>
      <c r="N74" s="16"/>
      <c r="O74" s="14"/>
      <c r="P74" s="16"/>
      <c r="Q74" s="14"/>
      <c r="R74" s="16"/>
      <c r="S74" s="8">
        <f>IF(B74="","",IF(AND(OR(E74="İş kazası",E74="Meslek hastalığı"),P74&lt;&gt;"Yapıldı"),"SGK bildirimi kontrol edilsin",IF(OR(N74="",N74="Onay bekliyor"),"e-Vizite onayı bekliyor",IF(N74="Sorunlu","e-Vizite sorunu çözülsün",IF(R74&lt;&gt;"Evet","Bordroya işlenecek",IF(AND(Q74="",H74&lt;&gt;"",H74&lt;TODAY()),"İşe dönüş girilmedi","Tamamlandı"))))))</f>
      </c>
      <c r="T74" s="13"/>
    </row>
    <row r="75" spans="1:20" x14ac:dyDescent="0.25">
      <c r="A75" s="6">
        <v>70</v>
      </c>
      <c r="B75" s="17"/>
      <c r="C75" s="8">
        <f>IF(B75="","",IFERROR(VLOOKUP(B75,'Çalışanlar'!$A$6:$C$65,2,FALSE),"Listede yok"))</f>
      </c>
      <c r="D75" s="8">
        <f>IF(B75="","",IFERROR(VLOOKUP(B75,'Çalışanlar'!$A$6:$C$65,3,FALSE),""))</f>
      </c>
      <c r="E75" s="16"/>
      <c r="F75" s="16"/>
      <c r="G75" s="14"/>
      <c r="H75" s="14"/>
      <c r="I75" s="11">
        <f>IF(OR(G75="",H75=""),"",H75-G75+1)</f>
      </c>
      <c r="J75" s="16"/>
      <c r="K75" s="12">
        <f>IF(OR(E75="",I75=""),"",IF(E75="Hastalık",IF(OR(J75="Yok",I75&lt;=2),"Ödenek yok",G75+2),IF(OR(E75="İş kazası",E75="Meslek hastalığı"),G75,IF(E75="Analık (doğum)",IF(J75="Yok","Ödenek yok",G75),"Kontrol edin"))))</f>
      </c>
      <c r="L75" s="11">
        <f>IF(OR(E75="",I75=""),"",IF(E75="Hastalık",IF(J75="Yok",0,MAX(0,I75-2)),IF(OR(E75="İş kazası",E75="Meslek hastalığı"),I75,IF(AND(E75="Analık (doğum)",J75&lt;&gt;"Yok"),I75,0))))</f>
      </c>
      <c r="M75" s="16"/>
      <c r="N75" s="16"/>
      <c r="O75" s="14"/>
      <c r="P75" s="16"/>
      <c r="Q75" s="14"/>
      <c r="R75" s="16"/>
      <c r="S75" s="8">
        <f>IF(B75="","",IF(AND(OR(E75="İş kazası",E75="Meslek hastalığı"),P75&lt;&gt;"Yapıldı"),"SGK bildirimi kontrol edilsin",IF(OR(N75="",N75="Onay bekliyor"),"e-Vizite onayı bekliyor",IF(N75="Sorunlu","e-Vizite sorunu çözülsün",IF(R75&lt;&gt;"Evet","Bordroya işlenecek",IF(AND(Q75="",H75&lt;&gt;"",H75&lt;TODAY()),"İşe dönüş girilmedi","Tamamlandı"))))))</f>
      </c>
      <c r="T75" s="13"/>
    </row>
    <row r="76" spans="1:20" x14ac:dyDescent="0.25">
      <c r="A76" s="6">
        <v>71</v>
      </c>
      <c r="B76" s="17"/>
      <c r="C76" s="8">
        <f>IF(B76="","",IFERROR(VLOOKUP(B76,'Çalışanlar'!$A$6:$C$65,2,FALSE),"Listede yok"))</f>
      </c>
      <c r="D76" s="8">
        <f>IF(B76="","",IFERROR(VLOOKUP(B76,'Çalışanlar'!$A$6:$C$65,3,FALSE),""))</f>
      </c>
      <c r="E76" s="16"/>
      <c r="F76" s="16"/>
      <c r="G76" s="14"/>
      <c r="H76" s="14"/>
      <c r="I76" s="11">
        <f>IF(OR(G76="",H76=""),"",H76-G76+1)</f>
      </c>
      <c r="J76" s="16"/>
      <c r="K76" s="12">
        <f>IF(OR(E76="",I76=""),"",IF(E76="Hastalık",IF(OR(J76="Yok",I76&lt;=2),"Ödenek yok",G76+2),IF(OR(E76="İş kazası",E76="Meslek hastalığı"),G76,IF(E76="Analık (doğum)",IF(J76="Yok","Ödenek yok",G76),"Kontrol edin"))))</f>
      </c>
      <c r="L76" s="11">
        <f>IF(OR(E76="",I76=""),"",IF(E76="Hastalık",IF(J76="Yok",0,MAX(0,I76-2)),IF(OR(E76="İş kazası",E76="Meslek hastalığı"),I76,IF(AND(E76="Analık (doğum)",J76&lt;&gt;"Yok"),I76,0))))</f>
      </c>
      <c r="M76" s="16"/>
      <c r="N76" s="16"/>
      <c r="O76" s="14"/>
      <c r="P76" s="16"/>
      <c r="Q76" s="14"/>
      <c r="R76" s="16"/>
      <c r="S76" s="8">
        <f>IF(B76="","",IF(AND(OR(E76="İş kazası",E76="Meslek hastalığı"),P76&lt;&gt;"Yapıldı"),"SGK bildirimi kontrol edilsin",IF(OR(N76="",N76="Onay bekliyor"),"e-Vizite onayı bekliyor",IF(N76="Sorunlu","e-Vizite sorunu çözülsün",IF(R76&lt;&gt;"Evet","Bordroya işlenecek",IF(AND(Q76="",H76&lt;&gt;"",H76&lt;TODAY()),"İşe dönüş girilmedi","Tamamlandı"))))))</f>
      </c>
      <c r="T76" s="13"/>
    </row>
    <row r="77" spans="1:20" x14ac:dyDescent="0.25">
      <c r="A77" s="6">
        <v>72</v>
      </c>
      <c r="B77" s="17"/>
      <c r="C77" s="8">
        <f>IF(B77="","",IFERROR(VLOOKUP(B77,'Çalışanlar'!$A$6:$C$65,2,FALSE),"Listede yok"))</f>
      </c>
      <c r="D77" s="8">
        <f>IF(B77="","",IFERROR(VLOOKUP(B77,'Çalışanlar'!$A$6:$C$65,3,FALSE),""))</f>
      </c>
      <c r="E77" s="16"/>
      <c r="F77" s="16"/>
      <c r="G77" s="14"/>
      <c r="H77" s="14"/>
      <c r="I77" s="11">
        <f>IF(OR(G77="",H77=""),"",H77-G77+1)</f>
      </c>
      <c r="J77" s="16"/>
      <c r="K77" s="12">
        <f>IF(OR(E77="",I77=""),"",IF(E77="Hastalık",IF(OR(J77="Yok",I77&lt;=2),"Ödenek yok",G77+2),IF(OR(E77="İş kazası",E77="Meslek hastalığı"),G77,IF(E77="Analık (doğum)",IF(J77="Yok","Ödenek yok",G77),"Kontrol edin"))))</f>
      </c>
      <c r="L77" s="11">
        <f>IF(OR(E77="",I77=""),"",IF(E77="Hastalık",IF(J77="Yok",0,MAX(0,I77-2)),IF(OR(E77="İş kazası",E77="Meslek hastalığı"),I77,IF(AND(E77="Analık (doğum)",J77&lt;&gt;"Yok"),I77,0))))</f>
      </c>
      <c r="M77" s="16"/>
      <c r="N77" s="16"/>
      <c r="O77" s="14"/>
      <c r="P77" s="16"/>
      <c r="Q77" s="14"/>
      <c r="R77" s="16"/>
      <c r="S77" s="8">
        <f>IF(B77="","",IF(AND(OR(E77="İş kazası",E77="Meslek hastalığı"),P77&lt;&gt;"Yapıldı"),"SGK bildirimi kontrol edilsin",IF(OR(N77="",N77="Onay bekliyor"),"e-Vizite onayı bekliyor",IF(N77="Sorunlu","e-Vizite sorunu çözülsün",IF(R77&lt;&gt;"Evet","Bordroya işlenecek",IF(AND(Q77="",H77&lt;&gt;"",H77&lt;TODAY()),"İşe dönüş girilmedi","Tamamlandı"))))))</f>
      </c>
      <c r="T77" s="13"/>
    </row>
    <row r="78" spans="1:20" x14ac:dyDescent="0.25">
      <c r="A78" s="6">
        <v>73</v>
      </c>
      <c r="B78" s="17"/>
      <c r="C78" s="8">
        <f>IF(B78="","",IFERROR(VLOOKUP(B78,'Çalışanlar'!$A$6:$C$65,2,FALSE),"Listede yok"))</f>
      </c>
      <c r="D78" s="8">
        <f>IF(B78="","",IFERROR(VLOOKUP(B78,'Çalışanlar'!$A$6:$C$65,3,FALSE),""))</f>
      </c>
      <c r="E78" s="16"/>
      <c r="F78" s="16"/>
      <c r="G78" s="14"/>
      <c r="H78" s="14"/>
      <c r="I78" s="11">
        <f>IF(OR(G78="",H78=""),"",H78-G78+1)</f>
      </c>
      <c r="J78" s="16"/>
      <c r="K78" s="12">
        <f>IF(OR(E78="",I78=""),"",IF(E78="Hastalık",IF(OR(J78="Yok",I78&lt;=2),"Ödenek yok",G78+2),IF(OR(E78="İş kazası",E78="Meslek hastalığı"),G78,IF(E78="Analık (doğum)",IF(J78="Yok","Ödenek yok",G78),"Kontrol edin"))))</f>
      </c>
      <c r="L78" s="11">
        <f>IF(OR(E78="",I78=""),"",IF(E78="Hastalık",IF(J78="Yok",0,MAX(0,I78-2)),IF(OR(E78="İş kazası",E78="Meslek hastalığı"),I78,IF(AND(E78="Analık (doğum)",J78&lt;&gt;"Yok"),I78,0))))</f>
      </c>
      <c r="M78" s="16"/>
      <c r="N78" s="16"/>
      <c r="O78" s="14"/>
      <c r="P78" s="16"/>
      <c r="Q78" s="14"/>
      <c r="R78" s="16"/>
      <c r="S78" s="8">
        <f>IF(B78="","",IF(AND(OR(E78="İş kazası",E78="Meslek hastalığı"),P78&lt;&gt;"Yapıldı"),"SGK bildirimi kontrol edilsin",IF(OR(N78="",N78="Onay bekliyor"),"e-Vizite onayı bekliyor",IF(N78="Sorunlu","e-Vizite sorunu çözülsün",IF(R78&lt;&gt;"Evet","Bordroya işlenecek",IF(AND(Q78="",H78&lt;&gt;"",H78&lt;TODAY()),"İşe dönüş girilmedi","Tamamlandı"))))))</f>
      </c>
      <c r="T78" s="13"/>
    </row>
    <row r="79" spans="1:20" x14ac:dyDescent="0.25">
      <c r="A79" s="6">
        <v>74</v>
      </c>
      <c r="B79" s="17"/>
      <c r="C79" s="8">
        <f>IF(B79="","",IFERROR(VLOOKUP(B79,'Çalışanlar'!$A$6:$C$65,2,FALSE),"Listede yok"))</f>
      </c>
      <c r="D79" s="8">
        <f>IF(B79="","",IFERROR(VLOOKUP(B79,'Çalışanlar'!$A$6:$C$65,3,FALSE),""))</f>
      </c>
      <c r="E79" s="16"/>
      <c r="F79" s="16"/>
      <c r="G79" s="14"/>
      <c r="H79" s="14"/>
      <c r="I79" s="11">
        <f>IF(OR(G79="",H79=""),"",H79-G79+1)</f>
      </c>
      <c r="J79" s="16"/>
      <c r="K79" s="12">
        <f>IF(OR(E79="",I79=""),"",IF(E79="Hastalık",IF(OR(J79="Yok",I79&lt;=2),"Ödenek yok",G79+2),IF(OR(E79="İş kazası",E79="Meslek hastalığı"),G79,IF(E79="Analık (doğum)",IF(J79="Yok","Ödenek yok",G79),"Kontrol edin"))))</f>
      </c>
      <c r="L79" s="11">
        <f>IF(OR(E79="",I79=""),"",IF(E79="Hastalık",IF(J79="Yok",0,MAX(0,I79-2)),IF(OR(E79="İş kazası",E79="Meslek hastalığı"),I79,IF(AND(E79="Analık (doğum)",J79&lt;&gt;"Yok"),I79,0))))</f>
      </c>
      <c r="M79" s="16"/>
      <c r="N79" s="16"/>
      <c r="O79" s="14"/>
      <c r="P79" s="16"/>
      <c r="Q79" s="14"/>
      <c r="R79" s="16"/>
      <c r="S79" s="8">
        <f>IF(B79="","",IF(AND(OR(E79="İş kazası",E79="Meslek hastalığı"),P79&lt;&gt;"Yapıldı"),"SGK bildirimi kontrol edilsin",IF(OR(N79="",N79="Onay bekliyor"),"e-Vizite onayı bekliyor",IF(N79="Sorunlu","e-Vizite sorunu çözülsün",IF(R79&lt;&gt;"Evet","Bordroya işlenecek",IF(AND(Q79="",H79&lt;&gt;"",H79&lt;TODAY()),"İşe dönüş girilmedi","Tamamlandı"))))))</f>
      </c>
      <c r="T79" s="13"/>
    </row>
    <row r="80" spans="1:20" x14ac:dyDescent="0.25">
      <c r="A80" s="6">
        <v>75</v>
      </c>
      <c r="B80" s="17"/>
      <c r="C80" s="8">
        <f>IF(B80="","",IFERROR(VLOOKUP(B80,'Çalışanlar'!$A$6:$C$65,2,FALSE),"Listede yok"))</f>
      </c>
      <c r="D80" s="8">
        <f>IF(B80="","",IFERROR(VLOOKUP(B80,'Çalışanlar'!$A$6:$C$65,3,FALSE),""))</f>
      </c>
      <c r="E80" s="16"/>
      <c r="F80" s="16"/>
      <c r="G80" s="14"/>
      <c r="H80" s="14"/>
      <c r="I80" s="11">
        <f>IF(OR(G80="",H80=""),"",H80-G80+1)</f>
      </c>
      <c r="J80" s="16"/>
      <c r="K80" s="12">
        <f>IF(OR(E80="",I80=""),"",IF(E80="Hastalık",IF(OR(J80="Yok",I80&lt;=2),"Ödenek yok",G80+2),IF(OR(E80="İş kazası",E80="Meslek hastalığı"),G80,IF(E80="Analık (doğum)",IF(J80="Yok","Ödenek yok",G80),"Kontrol edin"))))</f>
      </c>
      <c r="L80" s="11">
        <f>IF(OR(E80="",I80=""),"",IF(E80="Hastalık",IF(J80="Yok",0,MAX(0,I80-2)),IF(OR(E80="İş kazası",E80="Meslek hastalığı"),I80,IF(AND(E80="Analık (doğum)",J80&lt;&gt;"Yok"),I80,0))))</f>
      </c>
      <c r="M80" s="16"/>
      <c r="N80" s="16"/>
      <c r="O80" s="14"/>
      <c r="P80" s="16"/>
      <c r="Q80" s="14"/>
      <c r="R80" s="16"/>
      <c r="S80" s="8">
        <f>IF(B80="","",IF(AND(OR(E80="İş kazası",E80="Meslek hastalığı"),P80&lt;&gt;"Yapıldı"),"SGK bildirimi kontrol edilsin",IF(OR(N80="",N80="Onay bekliyor"),"e-Vizite onayı bekliyor",IF(N80="Sorunlu","e-Vizite sorunu çözülsün",IF(R80&lt;&gt;"Evet","Bordroya işlenecek",IF(AND(Q80="",H80&lt;&gt;"",H80&lt;TODAY()),"İşe dönüş girilmedi","Tamamlandı"))))))</f>
      </c>
      <c r="T80" s="13"/>
    </row>
    <row r="81" spans="1:20" x14ac:dyDescent="0.25">
      <c r="A81" s="6">
        <v>76</v>
      </c>
      <c r="B81" s="17"/>
      <c r="C81" s="8">
        <f>IF(B81="","",IFERROR(VLOOKUP(B81,'Çalışanlar'!$A$6:$C$65,2,FALSE),"Listede yok"))</f>
      </c>
      <c r="D81" s="8">
        <f>IF(B81="","",IFERROR(VLOOKUP(B81,'Çalışanlar'!$A$6:$C$65,3,FALSE),""))</f>
      </c>
      <c r="E81" s="16"/>
      <c r="F81" s="16"/>
      <c r="G81" s="14"/>
      <c r="H81" s="14"/>
      <c r="I81" s="11">
        <f>IF(OR(G81="",H81=""),"",H81-G81+1)</f>
      </c>
      <c r="J81" s="16"/>
      <c r="K81" s="12">
        <f>IF(OR(E81="",I81=""),"",IF(E81="Hastalık",IF(OR(J81="Yok",I81&lt;=2),"Ödenek yok",G81+2),IF(OR(E81="İş kazası",E81="Meslek hastalığı"),G81,IF(E81="Analık (doğum)",IF(J81="Yok","Ödenek yok",G81),"Kontrol edin"))))</f>
      </c>
      <c r="L81" s="11">
        <f>IF(OR(E81="",I81=""),"",IF(E81="Hastalık",IF(J81="Yok",0,MAX(0,I81-2)),IF(OR(E81="İş kazası",E81="Meslek hastalığı"),I81,IF(AND(E81="Analık (doğum)",J81&lt;&gt;"Yok"),I81,0))))</f>
      </c>
      <c r="M81" s="16"/>
      <c r="N81" s="16"/>
      <c r="O81" s="14"/>
      <c r="P81" s="16"/>
      <c r="Q81" s="14"/>
      <c r="R81" s="16"/>
      <c r="S81" s="8">
        <f>IF(B81="","",IF(AND(OR(E81="İş kazası",E81="Meslek hastalığı"),P81&lt;&gt;"Yapıldı"),"SGK bildirimi kontrol edilsin",IF(OR(N81="",N81="Onay bekliyor"),"e-Vizite onayı bekliyor",IF(N81="Sorunlu","e-Vizite sorunu çözülsün",IF(R81&lt;&gt;"Evet","Bordroya işlenecek",IF(AND(Q81="",H81&lt;&gt;"",H81&lt;TODAY()),"İşe dönüş girilmedi","Tamamlandı"))))))</f>
      </c>
      <c r="T81" s="13"/>
    </row>
    <row r="82" spans="1:20" x14ac:dyDescent="0.25">
      <c r="A82" s="6">
        <v>77</v>
      </c>
      <c r="B82" s="17"/>
      <c r="C82" s="8">
        <f>IF(B82="","",IFERROR(VLOOKUP(B82,'Çalışanlar'!$A$6:$C$65,2,FALSE),"Listede yok"))</f>
      </c>
      <c r="D82" s="8">
        <f>IF(B82="","",IFERROR(VLOOKUP(B82,'Çalışanlar'!$A$6:$C$65,3,FALSE),""))</f>
      </c>
      <c r="E82" s="16"/>
      <c r="F82" s="16"/>
      <c r="G82" s="14"/>
      <c r="H82" s="14"/>
      <c r="I82" s="11">
        <f>IF(OR(G82="",H82=""),"",H82-G82+1)</f>
      </c>
      <c r="J82" s="16"/>
      <c r="K82" s="12">
        <f>IF(OR(E82="",I82=""),"",IF(E82="Hastalık",IF(OR(J82="Yok",I82&lt;=2),"Ödenek yok",G82+2),IF(OR(E82="İş kazası",E82="Meslek hastalığı"),G82,IF(E82="Analık (doğum)",IF(J82="Yok","Ödenek yok",G82),"Kontrol edin"))))</f>
      </c>
      <c r="L82" s="11">
        <f>IF(OR(E82="",I82=""),"",IF(E82="Hastalık",IF(J82="Yok",0,MAX(0,I82-2)),IF(OR(E82="İş kazası",E82="Meslek hastalığı"),I82,IF(AND(E82="Analık (doğum)",J82&lt;&gt;"Yok"),I82,0))))</f>
      </c>
      <c r="M82" s="16"/>
      <c r="N82" s="16"/>
      <c r="O82" s="14"/>
      <c r="P82" s="16"/>
      <c r="Q82" s="14"/>
      <c r="R82" s="16"/>
      <c r="S82" s="8">
        <f>IF(B82="","",IF(AND(OR(E82="İş kazası",E82="Meslek hastalığı"),P82&lt;&gt;"Yapıldı"),"SGK bildirimi kontrol edilsin",IF(OR(N82="",N82="Onay bekliyor"),"e-Vizite onayı bekliyor",IF(N82="Sorunlu","e-Vizite sorunu çözülsün",IF(R82&lt;&gt;"Evet","Bordroya işlenecek",IF(AND(Q82="",H82&lt;&gt;"",H82&lt;TODAY()),"İşe dönüş girilmedi","Tamamlandı"))))))</f>
      </c>
      <c r="T82" s="13"/>
    </row>
    <row r="83" spans="1:20" x14ac:dyDescent="0.25">
      <c r="A83" s="6">
        <v>78</v>
      </c>
      <c r="B83" s="17"/>
      <c r="C83" s="8">
        <f>IF(B83="","",IFERROR(VLOOKUP(B83,'Çalışanlar'!$A$6:$C$65,2,FALSE),"Listede yok"))</f>
      </c>
      <c r="D83" s="8">
        <f>IF(B83="","",IFERROR(VLOOKUP(B83,'Çalışanlar'!$A$6:$C$65,3,FALSE),""))</f>
      </c>
      <c r="E83" s="16"/>
      <c r="F83" s="16"/>
      <c r="G83" s="14"/>
      <c r="H83" s="14"/>
      <c r="I83" s="11">
        <f>IF(OR(G83="",H83=""),"",H83-G83+1)</f>
      </c>
      <c r="J83" s="16"/>
      <c r="K83" s="12">
        <f>IF(OR(E83="",I83=""),"",IF(E83="Hastalık",IF(OR(J83="Yok",I83&lt;=2),"Ödenek yok",G83+2),IF(OR(E83="İş kazası",E83="Meslek hastalığı"),G83,IF(E83="Analık (doğum)",IF(J83="Yok","Ödenek yok",G83),"Kontrol edin"))))</f>
      </c>
      <c r="L83" s="11">
        <f>IF(OR(E83="",I83=""),"",IF(E83="Hastalık",IF(J83="Yok",0,MAX(0,I83-2)),IF(OR(E83="İş kazası",E83="Meslek hastalığı"),I83,IF(AND(E83="Analık (doğum)",J83&lt;&gt;"Yok"),I83,0))))</f>
      </c>
      <c r="M83" s="16"/>
      <c r="N83" s="16"/>
      <c r="O83" s="14"/>
      <c r="P83" s="16"/>
      <c r="Q83" s="14"/>
      <c r="R83" s="16"/>
      <c r="S83" s="8">
        <f>IF(B83="","",IF(AND(OR(E83="İş kazası",E83="Meslek hastalığı"),P83&lt;&gt;"Yapıldı"),"SGK bildirimi kontrol edilsin",IF(OR(N83="",N83="Onay bekliyor"),"e-Vizite onayı bekliyor",IF(N83="Sorunlu","e-Vizite sorunu çözülsün",IF(R83&lt;&gt;"Evet","Bordroya işlenecek",IF(AND(Q83="",H83&lt;&gt;"",H83&lt;TODAY()),"İşe dönüş girilmedi","Tamamlandı"))))))</f>
      </c>
      <c r="T83" s="13"/>
    </row>
    <row r="84" spans="1:20" x14ac:dyDescent="0.25">
      <c r="A84" s="6">
        <v>79</v>
      </c>
      <c r="B84" s="17"/>
      <c r="C84" s="8">
        <f>IF(B84="","",IFERROR(VLOOKUP(B84,'Çalışanlar'!$A$6:$C$65,2,FALSE),"Listede yok"))</f>
      </c>
      <c r="D84" s="8">
        <f>IF(B84="","",IFERROR(VLOOKUP(B84,'Çalışanlar'!$A$6:$C$65,3,FALSE),""))</f>
      </c>
      <c r="E84" s="16"/>
      <c r="F84" s="16"/>
      <c r="G84" s="14"/>
      <c r="H84" s="14"/>
      <c r="I84" s="11">
        <f>IF(OR(G84="",H84=""),"",H84-G84+1)</f>
      </c>
      <c r="J84" s="16"/>
      <c r="K84" s="12">
        <f>IF(OR(E84="",I84=""),"",IF(E84="Hastalık",IF(OR(J84="Yok",I84&lt;=2),"Ödenek yok",G84+2),IF(OR(E84="İş kazası",E84="Meslek hastalığı"),G84,IF(E84="Analık (doğum)",IF(J84="Yok","Ödenek yok",G84),"Kontrol edin"))))</f>
      </c>
      <c r="L84" s="11">
        <f>IF(OR(E84="",I84=""),"",IF(E84="Hastalık",IF(J84="Yok",0,MAX(0,I84-2)),IF(OR(E84="İş kazası",E84="Meslek hastalığı"),I84,IF(AND(E84="Analık (doğum)",J84&lt;&gt;"Yok"),I84,0))))</f>
      </c>
      <c r="M84" s="16"/>
      <c r="N84" s="16"/>
      <c r="O84" s="14"/>
      <c r="P84" s="16"/>
      <c r="Q84" s="14"/>
      <c r="R84" s="16"/>
      <c r="S84" s="8">
        <f>IF(B84="","",IF(AND(OR(E84="İş kazası",E84="Meslek hastalığı"),P84&lt;&gt;"Yapıldı"),"SGK bildirimi kontrol edilsin",IF(OR(N84="",N84="Onay bekliyor"),"e-Vizite onayı bekliyor",IF(N84="Sorunlu","e-Vizite sorunu çözülsün",IF(R84&lt;&gt;"Evet","Bordroya işlenecek",IF(AND(Q84="",H84&lt;&gt;"",H84&lt;TODAY()),"İşe dönüş girilmedi","Tamamlandı"))))))</f>
      </c>
      <c r="T84" s="13"/>
    </row>
    <row r="85" spans="1:20" x14ac:dyDescent="0.25">
      <c r="A85" s="6">
        <v>80</v>
      </c>
      <c r="B85" s="17"/>
      <c r="C85" s="8">
        <f>IF(B85="","",IFERROR(VLOOKUP(B85,'Çalışanlar'!$A$6:$C$65,2,FALSE),"Listede yok"))</f>
      </c>
      <c r="D85" s="8">
        <f>IF(B85="","",IFERROR(VLOOKUP(B85,'Çalışanlar'!$A$6:$C$65,3,FALSE),""))</f>
      </c>
      <c r="E85" s="16"/>
      <c r="F85" s="16"/>
      <c r="G85" s="14"/>
      <c r="H85" s="14"/>
      <c r="I85" s="11">
        <f>IF(OR(G85="",H85=""),"",H85-G85+1)</f>
      </c>
      <c r="J85" s="16"/>
      <c r="K85" s="12">
        <f>IF(OR(E85="",I85=""),"",IF(E85="Hastalık",IF(OR(J85="Yok",I85&lt;=2),"Ödenek yok",G85+2),IF(OR(E85="İş kazası",E85="Meslek hastalığı"),G85,IF(E85="Analık (doğum)",IF(J85="Yok","Ödenek yok",G85),"Kontrol edin"))))</f>
      </c>
      <c r="L85" s="11">
        <f>IF(OR(E85="",I85=""),"",IF(E85="Hastalık",IF(J85="Yok",0,MAX(0,I85-2)),IF(OR(E85="İş kazası",E85="Meslek hastalığı"),I85,IF(AND(E85="Analık (doğum)",J85&lt;&gt;"Yok"),I85,0))))</f>
      </c>
      <c r="M85" s="16"/>
      <c r="N85" s="16"/>
      <c r="O85" s="14"/>
      <c r="P85" s="16"/>
      <c r="Q85" s="14"/>
      <c r="R85" s="16"/>
      <c r="S85" s="8">
        <f>IF(B85="","",IF(AND(OR(E85="İş kazası",E85="Meslek hastalığı"),P85&lt;&gt;"Yapıldı"),"SGK bildirimi kontrol edilsin",IF(OR(N85="",N85="Onay bekliyor"),"e-Vizite onayı bekliyor",IF(N85="Sorunlu","e-Vizite sorunu çözülsün",IF(R85&lt;&gt;"Evet","Bordroya işlenecek",IF(AND(Q85="",H85&lt;&gt;"",H85&lt;TODAY()),"İşe dönüş girilmedi","Tamamlandı"))))))</f>
      </c>
      <c r="T85" s="13"/>
    </row>
    <row r="86" spans="1:20" x14ac:dyDescent="0.25">
      <c r="A86" s="6">
        <v>81</v>
      </c>
      <c r="B86" s="17"/>
      <c r="C86" s="8">
        <f>IF(B86="","",IFERROR(VLOOKUP(B86,'Çalışanlar'!$A$6:$C$65,2,FALSE),"Listede yok"))</f>
      </c>
      <c r="D86" s="8">
        <f>IF(B86="","",IFERROR(VLOOKUP(B86,'Çalışanlar'!$A$6:$C$65,3,FALSE),""))</f>
      </c>
      <c r="E86" s="16"/>
      <c r="F86" s="16"/>
      <c r="G86" s="14"/>
      <c r="H86" s="14"/>
      <c r="I86" s="11">
        <f>IF(OR(G86="",H86=""),"",H86-G86+1)</f>
      </c>
      <c r="J86" s="16"/>
      <c r="K86" s="12">
        <f>IF(OR(E86="",I86=""),"",IF(E86="Hastalık",IF(OR(J86="Yok",I86&lt;=2),"Ödenek yok",G86+2),IF(OR(E86="İş kazası",E86="Meslek hastalığı"),G86,IF(E86="Analık (doğum)",IF(J86="Yok","Ödenek yok",G86),"Kontrol edin"))))</f>
      </c>
      <c r="L86" s="11">
        <f>IF(OR(E86="",I86=""),"",IF(E86="Hastalık",IF(J86="Yok",0,MAX(0,I86-2)),IF(OR(E86="İş kazası",E86="Meslek hastalığı"),I86,IF(AND(E86="Analık (doğum)",J86&lt;&gt;"Yok"),I86,0))))</f>
      </c>
      <c r="M86" s="16"/>
      <c r="N86" s="16"/>
      <c r="O86" s="14"/>
      <c r="P86" s="16"/>
      <c r="Q86" s="14"/>
      <c r="R86" s="16"/>
      <c r="S86" s="8">
        <f>IF(B86="","",IF(AND(OR(E86="İş kazası",E86="Meslek hastalığı"),P86&lt;&gt;"Yapıldı"),"SGK bildirimi kontrol edilsin",IF(OR(N86="",N86="Onay bekliyor"),"e-Vizite onayı bekliyor",IF(N86="Sorunlu","e-Vizite sorunu çözülsün",IF(R86&lt;&gt;"Evet","Bordroya işlenecek",IF(AND(Q86="",H86&lt;&gt;"",H86&lt;TODAY()),"İşe dönüş girilmedi","Tamamlandı"))))))</f>
      </c>
      <c r="T86" s="13"/>
    </row>
    <row r="87" spans="1:20" x14ac:dyDescent="0.25">
      <c r="A87" s="6">
        <v>82</v>
      </c>
      <c r="B87" s="17"/>
      <c r="C87" s="8">
        <f>IF(B87="","",IFERROR(VLOOKUP(B87,'Çalışanlar'!$A$6:$C$65,2,FALSE),"Listede yok"))</f>
      </c>
      <c r="D87" s="8">
        <f>IF(B87="","",IFERROR(VLOOKUP(B87,'Çalışanlar'!$A$6:$C$65,3,FALSE),""))</f>
      </c>
      <c r="E87" s="16"/>
      <c r="F87" s="16"/>
      <c r="G87" s="14"/>
      <c r="H87" s="14"/>
      <c r="I87" s="11">
        <f>IF(OR(G87="",H87=""),"",H87-G87+1)</f>
      </c>
      <c r="J87" s="16"/>
      <c r="K87" s="12">
        <f>IF(OR(E87="",I87=""),"",IF(E87="Hastalık",IF(OR(J87="Yok",I87&lt;=2),"Ödenek yok",G87+2),IF(OR(E87="İş kazası",E87="Meslek hastalığı"),G87,IF(E87="Analık (doğum)",IF(J87="Yok","Ödenek yok",G87),"Kontrol edin"))))</f>
      </c>
      <c r="L87" s="11">
        <f>IF(OR(E87="",I87=""),"",IF(E87="Hastalık",IF(J87="Yok",0,MAX(0,I87-2)),IF(OR(E87="İş kazası",E87="Meslek hastalığı"),I87,IF(AND(E87="Analık (doğum)",J87&lt;&gt;"Yok"),I87,0))))</f>
      </c>
      <c r="M87" s="16"/>
      <c r="N87" s="16"/>
      <c r="O87" s="14"/>
      <c r="P87" s="16"/>
      <c r="Q87" s="14"/>
      <c r="R87" s="16"/>
      <c r="S87" s="8">
        <f>IF(B87="","",IF(AND(OR(E87="İş kazası",E87="Meslek hastalığı"),P87&lt;&gt;"Yapıldı"),"SGK bildirimi kontrol edilsin",IF(OR(N87="",N87="Onay bekliyor"),"e-Vizite onayı bekliyor",IF(N87="Sorunlu","e-Vizite sorunu çözülsün",IF(R87&lt;&gt;"Evet","Bordroya işlenecek",IF(AND(Q87="",H87&lt;&gt;"",H87&lt;TODAY()),"İşe dönüş girilmedi","Tamamlandı"))))))</f>
      </c>
      <c r="T87" s="13"/>
    </row>
    <row r="88" spans="1:20" x14ac:dyDescent="0.25">
      <c r="A88" s="6">
        <v>83</v>
      </c>
      <c r="B88" s="17"/>
      <c r="C88" s="8">
        <f>IF(B88="","",IFERROR(VLOOKUP(B88,'Çalışanlar'!$A$6:$C$65,2,FALSE),"Listede yok"))</f>
      </c>
      <c r="D88" s="8">
        <f>IF(B88="","",IFERROR(VLOOKUP(B88,'Çalışanlar'!$A$6:$C$65,3,FALSE),""))</f>
      </c>
      <c r="E88" s="16"/>
      <c r="F88" s="16"/>
      <c r="G88" s="14"/>
      <c r="H88" s="14"/>
      <c r="I88" s="11">
        <f>IF(OR(G88="",H88=""),"",H88-G88+1)</f>
      </c>
      <c r="J88" s="16"/>
      <c r="K88" s="12">
        <f>IF(OR(E88="",I88=""),"",IF(E88="Hastalık",IF(OR(J88="Yok",I88&lt;=2),"Ödenek yok",G88+2),IF(OR(E88="İş kazası",E88="Meslek hastalığı"),G88,IF(E88="Analık (doğum)",IF(J88="Yok","Ödenek yok",G88),"Kontrol edin"))))</f>
      </c>
      <c r="L88" s="11">
        <f>IF(OR(E88="",I88=""),"",IF(E88="Hastalık",IF(J88="Yok",0,MAX(0,I88-2)),IF(OR(E88="İş kazası",E88="Meslek hastalığı"),I88,IF(AND(E88="Analık (doğum)",J88&lt;&gt;"Yok"),I88,0))))</f>
      </c>
      <c r="M88" s="16"/>
      <c r="N88" s="16"/>
      <c r="O88" s="14"/>
      <c r="P88" s="16"/>
      <c r="Q88" s="14"/>
      <c r="R88" s="16"/>
      <c r="S88" s="8">
        <f>IF(B88="","",IF(AND(OR(E88="İş kazası",E88="Meslek hastalığı"),P88&lt;&gt;"Yapıldı"),"SGK bildirimi kontrol edilsin",IF(OR(N88="",N88="Onay bekliyor"),"e-Vizite onayı bekliyor",IF(N88="Sorunlu","e-Vizite sorunu çözülsün",IF(R88&lt;&gt;"Evet","Bordroya işlenecek",IF(AND(Q88="",H88&lt;&gt;"",H88&lt;TODAY()),"İşe dönüş girilmedi","Tamamlandı"))))))</f>
      </c>
      <c r="T88" s="13"/>
    </row>
    <row r="89" spans="1:20" x14ac:dyDescent="0.25">
      <c r="A89" s="6">
        <v>84</v>
      </c>
      <c r="B89" s="17"/>
      <c r="C89" s="8">
        <f>IF(B89="","",IFERROR(VLOOKUP(B89,'Çalışanlar'!$A$6:$C$65,2,FALSE),"Listede yok"))</f>
      </c>
      <c r="D89" s="8">
        <f>IF(B89="","",IFERROR(VLOOKUP(B89,'Çalışanlar'!$A$6:$C$65,3,FALSE),""))</f>
      </c>
      <c r="E89" s="16"/>
      <c r="F89" s="16"/>
      <c r="G89" s="14"/>
      <c r="H89" s="14"/>
      <c r="I89" s="11">
        <f>IF(OR(G89="",H89=""),"",H89-G89+1)</f>
      </c>
      <c r="J89" s="16"/>
      <c r="K89" s="12">
        <f>IF(OR(E89="",I89=""),"",IF(E89="Hastalık",IF(OR(J89="Yok",I89&lt;=2),"Ödenek yok",G89+2),IF(OR(E89="İş kazası",E89="Meslek hastalığı"),G89,IF(E89="Analık (doğum)",IF(J89="Yok","Ödenek yok",G89),"Kontrol edin"))))</f>
      </c>
      <c r="L89" s="11">
        <f>IF(OR(E89="",I89=""),"",IF(E89="Hastalık",IF(J89="Yok",0,MAX(0,I89-2)),IF(OR(E89="İş kazası",E89="Meslek hastalığı"),I89,IF(AND(E89="Analık (doğum)",J89&lt;&gt;"Yok"),I89,0))))</f>
      </c>
      <c r="M89" s="16"/>
      <c r="N89" s="16"/>
      <c r="O89" s="14"/>
      <c r="P89" s="16"/>
      <c r="Q89" s="14"/>
      <c r="R89" s="16"/>
      <c r="S89" s="8">
        <f>IF(B89="","",IF(AND(OR(E89="İş kazası",E89="Meslek hastalığı"),P89&lt;&gt;"Yapıldı"),"SGK bildirimi kontrol edilsin",IF(OR(N89="",N89="Onay bekliyor"),"e-Vizite onayı bekliyor",IF(N89="Sorunlu","e-Vizite sorunu çözülsün",IF(R89&lt;&gt;"Evet","Bordroya işlenecek",IF(AND(Q89="",H89&lt;&gt;"",H89&lt;TODAY()),"İşe dönüş girilmedi","Tamamlandı"))))))</f>
      </c>
      <c r="T89" s="13"/>
    </row>
    <row r="90" spans="1:20" x14ac:dyDescent="0.25">
      <c r="A90" s="6">
        <v>85</v>
      </c>
      <c r="B90" s="17"/>
      <c r="C90" s="8">
        <f>IF(B90="","",IFERROR(VLOOKUP(B90,'Çalışanlar'!$A$6:$C$65,2,FALSE),"Listede yok"))</f>
      </c>
      <c r="D90" s="8">
        <f>IF(B90="","",IFERROR(VLOOKUP(B90,'Çalışanlar'!$A$6:$C$65,3,FALSE),""))</f>
      </c>
      <c r="E90" s="16"/>
      <c r="F90" s="16"/>
      <c r="G90" s="14"/>
      <c r="H90" s="14"/>
      <c r="I90" s="11">
        <f>IF(OR(G90="",H90=""),"",H90-G90+1)</f>
      </c>
      <c r="J90" s="16"/>
      <c r="K90" s="12">
        <f>IF(OR(E90="",I90=""),"",IF(E90="Hastalık",IF(OR(J90="Yok",I90&lt;=2),"Ödenek yok",G90+2),IF(OR(E90="İş kazası",E90="Meslek hastalığı"),G90,IF(E90="Analık (doğum)",IF(J90="Yok","Ödenek yok",G90),"Kontrol edin"))))</f>
      </c>
      <c r="L90" s="11">
        <f>IF(OR(E90="",I90=""),"",IF(E90="Hastalık",IF(J90="Yok",0,MAX(0,I90-2)),IF(OR(E90="İş kazası",E90="Meslek hastalığı"),I90,IF(AND(E90="Analık (doğum)",J90&lt;&gt;"Yok"),I90,0))))</f>
      </c>
      <c r="M90" s="16"/>
      <c r="N90" s="16"/>
      <c r="O90" s="14"/>
      <c r="P90" s="16"/>
      <c r="Q90" s="14"/>
      <c r="R90" s="16"/>
      <c r="S90" s="8">
        <f>IF(B90="","",IF(AND(OR(E90="İş kazası",E90="Meslek hastalığı"),P90&lt;&gt;"Yapıldı"),"SGK bildirimi kontrol edilsin",IF(OR(N90="",N90="Onay bekliyor"),"e-Vizite onayı bekliyor",IF(N90="Sorunlu","e-Vizite sorunu çözülsün",IF(R90&lt;&gt;"Evet","Bordroya işlenecek",IF(AND(Q90="",H90&lt;&gt;"",H90&lt;TODAY()),"İşe dönüş girilmedi","Tamamlandı"))))))</f>
      </c>
      <c r="T90" s="13"/>
    </row>
    <row r="91" spans="1:20" x14ac:dyDescent="0.25">
      <c r="A91" s="6">
        <v>86</v>
      </c>
      <c r="B91" s="17"/>
      <c r="C91" s="8">
        <f>IF(B91="","",IFERROR(VLOOKUP(B91,'Çalışanlar'!$A$6:$C$65,2,FALSE),"Listede yok"))</f>
      </c>
      <c r="D91" s="8">
        <f>IF(B91="","",IFERROR(VLOOKUP(B91,'Çalışanlar'!$A$6:$C$65,3,FALSE),""))</f>
      </c>
      <c r="E91" s="16"/>
      <c r="F91" s="16"/>
      <c r="G91" s="14"/>
      <c r="H91" s="14"/>
      <c r="I91" s="11">
        <f>IF(OR(G91="",H91=""),"",H91-G91+1)</f>
      </c>
      <c r="J91" s="16"/>
      <c r="K91" s="12">
        <f>IF(OR(E91="",I91=""),"",IF(E91="Hastalık",IF(OR(J91="Yok",I91&lt;=2),"Ödenek yok",G91+2),IF(OR(E91="İş kazası",E91="Meslek hastalığı"),G91,IF(E91="Analık (doğum)",IF(J91="Yok","Ödenek yok",G91),"Kontrol edin"))))</f>
      </c>
      <c r="L91" s="11">
        <f>IF(OR(E91="",I91=""),"",IF(E91="Hastalık",IF(J91="Yok",0,MAX(0,I91-2)),IF(OR(E91="İş kazası",E91="Meslek hastalığı"),I91,IF(AND(E91="Analık (doğum)",J91&lt;&gt;"Yok"),I91,0))))</f>
      </c>
      <c r="M91" s="16"/>
      <c r="N91" s="16"/>
      <c r="O91" s="14"/>
      <c r="P91" s="16"/>
      <c r="Q91" s="14"/>
      <c r="R91" s="16"/>
      <c r="S91" s="8">
        <f>IF(B91="","",IF(AND(OR(E91="İş kazası",E91="Meslek hastalığı"),P91&lt;&gt;"Yapıldı"),"SGK bildirimi kontrol edilsin",IF(OR(N91="",N91="Onay bekliyor"),"e-Vizite onayı bekliyor",IF(N91="Sorunlu","e-Vizite sorunu çözülsün",IF(R91&lt;&gt;"Evet","Bordroya işlenecek",IF(AND(Q91="",H91&lt;&gt;"",H91&lt;TODAY()),"İşe dönüş girilmedi","Tamamlandı"))))))</f>
      </c>
      <c r="T91" s="13"/>
    </row>
    <row r="92" spans="1:20" x14ac:dyDescent="0.25">
      <c r="A92" s="6">
        <v>87</v>
      </c>
      <c r="B92" s="17"/>
      <c r="C92" s="8">
        <f>IF(B92="","",IFERROR(VLOOKUP(B92,'Çalışanlar'!$A$6:$C$65,2,FALSE),"Listede yok"))</f>
      </c>
      <c r="D92" s="8">
        <f>IF(B92="","",IFERROR(VLOOKUP(B92,'Çalışanlar'!$A$6:$C$65,3,FALSE),""))</f>
      </c>
      <c r="E92" s="16"/>
      <c r="F92" s="16"/>
      <c r="G92" s="14"/>
      <c r="H92" s="14"/>
      <c r="I92" s="11">
        <f>IF(OR(G92="",H92=""),"",H92-G92+1)</f>
      </c>
      <c r="J92" s="16"/>
      <c r="K92" s="12">
        <f>IF(OR(E92="",I92=""),"",IF(E92="Hastalık",IF(OR(J92="Yok",I92&lt;=2),"Ödenek yok",G92+2),IF(OR(E92="İş kazası",E92="Meslek hastalığı"),G92,IF(E92="Analık (doğum)",IF(J92="Yok","Ödenek yok",G92),"Kontrol edin"))))</f>
      </c>
      <c r="L92" s="11">
        <f>IF(OR(E92="",I92=""),"",IF(E92="Hastalık",IF(J92="Yok",0,MAX(0,I92-2)),IF(OR(E92="İş kazası",E92="Meslek hastalığı"),I92,IF(AND(E92="Analık (doğum)",J92&lt;&gt;"Yok"),I92,0))))</f>
      </c>
      <c r="M92" s="16"/>
      <c r="N92" s="16"/>
      <c r="O92" s="14"/>
      <c r="P92" s="16"/>
      <c r="Q92" s="14"/>
      <c r="R92" s="16"/>
      <c r="S92" s="8">
        <f>IF(B92="","",IF(AND(OR(E92="İş kazası",E92="Meslek hastalığı"),P92&lt;&gt;"Yapıldı"),"SGK bildirimi kontrol edilsin",IF(OR(N92="",N92="Onay bekliyor"),"e-Vizite onayı bekliyor",IF(N92="Sorunlu","e-Vizite sorunu çözülsün",IF(R92&lt;&gt;"Evet","Bordroya işlenecek",IF(AND(Q92="",H92&lt;&gt;"",H92&lt;TODAY()),"İşe dönüş girilmedi","Tamamlandı"))))))</f>
      </c>
      <c r="T92" s="13"/>
    </row>
    <row r="93" spans="1:20" x14ac:dyDescent="0.25">
      <c r="A93" s="6">
        <v>88</v>
      </c>
      <c r="B93" s="17"/>
      <c r="C93" s="8">
        <f>IF(B93="","",IFERROR(VLOOKUP(B93,'Çalışanlar'!$A$6:$C$65,2,FALSE),"Listede yok"))</f>
      </c>
      <c r="D93" s="8">
        <f>IF(B93="","",IFERROR(VLOOKUP(B93,'Çalışanlar'!$A$6:$C$65,3,FALSE),""))</f>
      </c>
      <c r="E93" s="16"/>
      <c r="F93" s="16"/>
      <c r="G93" s="14"/>
      <c r="H93" s="14"/>
      <c r="I93" s="11">
        <f>IF(OR(G93="",H93=""),"",H93-G93+1)</f>
      </c>
      <c r="J93" s="16"/>
      <c r="K93" s="12">
        <f>IF(OR(E93="",I93=""),"",IF(E93="Hastalık",IF(OR(J93="Yok",I93&lt;=2),"Ödenek yok",G93+2),IF(OR(E93="İş kazası",E93="Meslek hastalığı"),G93,IF(E93="Analık (doğum)",IF(J93="Yok","Ödenek yok",G93),"Kontrol edin"))))</f>
      </c>
      <c r="L93" s="11">
        <f>IF(OR(E93="",I93=""),"",IF(E93="Hastalık",IF(J93="Yok",0,MAX(0,I93-2)),IF(OR(E93="İş kazası",E93="Meslek hastalığı"),I93,IF(AND(E93="Analık (doğum)",J93&lt;&gt;"Yok"),I93,0))))</f>
      </c>
      <c r="M93" s="16"/>
      <c r="N93" s="16"/>
      <c r="O93" s="14"/>
      <c r="P93" s="16"/>
      <c r="Q93" s="14"/>
      <c r="R93" s="16"/>
      <c r="S93" s="8">
        <f>IF(B93="","",IF(AND(OR(E93="İş kazası",E93="Meslek hastalığı"),P93&lt;&gt;"Yapıldı"),"SGK bildirimi kontrol edilsin",IF(OR(N93="",N93="Onay bekliyor"),"e-Vizite onayı bekliyor",IF(N93="Sorunlu","e-Vizite sorunu çözülsün",IF(R93&lt;&gt;"Evet","Bordroya işlenecek",IF(AND(Q93="",H93&lt;&gt;"",H93&lt;TODAY()),"İşe dönüş girilmedi","Tamamlandı"))))))</f>
      </c>
      <c r="T93" s="13"/>
    </row>
    <row r="94" spans="1:20" x14ac:dyDescent="0.25">
      <c r="A94" s="6">
        <v>89</v>
      </c>
      <c r="B94" s="17"/>
      <c r="C94" s="8">
        <f>IF(B94="","",IFERROR(VLOOKUP(B94,'Çalışanlar'!$A$6:$C$65,2,FALSE),"Listede yok"))</f>
      </c>
      <c r="D94" s="8">
        <f>IF(B94="","",IFERROR(VLOOKUP(B94,'Çalışanlar'!$A$6:$C$65,3,FALSE),""))</f>
      </c>
      <c r="E94" s="16"/>
      <c r="F94" s="16"/>
      <c r="G94" s="14"/>
      <c r="H94" s="14"/>
      <c r="I94" s="11">
        <f>IF(OR(G94="",H94=""),"",H94-G94+1)</f>
      </c>
      <c r="J94" s="16"/>
      <c r="K94" s="12">
        <f>IF(OR(E94="",I94=""),"",IF(E94="Hastalık",IF(OR(J94="Yok",I94&lt;=2),"Ödenek yok",G94+2),IF(OR(E94="İş kazası",E94="Meslek hastalığı"),G94,IF(E94="Analık (doğum)",IF(J94="Yok","Ödenek yok",G94),"Kontrol edin"))))</f>
      </c>
      <c r="L94" s="11">
        <f>IF(OR(E94="",I94=""),"",IF(E94="Hastalık",IF(J94="Yok",0,MAX(0,I94-2)),IF(OR(E94="İş kazası",E94="Meslek hastalığı"),I94,IF(AND(E94="Analık (doğum)",J94&lt;&gt;"Yok"),I94,0))))</f>
      </c>
      <c r="M94" s="16"/>
      <c r="N94" s="16"/>
      <c r="O94" s="14"/>
      <c r="P94" s="16"/>
      <c r="Q94" s="14"/>
      <c r="R94" s="16"/>
      <c r="S94" s="8">
        <f>IF(B94="","",IF(AND(OR(E94="İş kazası",E94="Meslek hastalığı"),P94&lt;&gt;"Yapıldı"),"SGK bildirimi kontrol edilsin",IF(OR(N94="",N94="Onay bekliyor"),"e-Vizite onayı bekliyor",IF(N94="Sorunlu","e-Vizite sorunu çözülsün",IF(R94&lt;&gt;"Evet","Bordroya işlenecek",IF(AND(Q94="",H94&lt;&gt;"",H94&lt;TODAY()),"İşe dönüş girilmedi","Tamamlandı"))))))</f>
      </c>
      <c r="T94" s="13"/>
    </row>
    <row r="95" spans="1:20" x14ac:dyDescent="0.25">
      <c r="A95" s="6">
        <v>90</v>
      </c>
      <c r="B95" s="17"/>
      <c r="C95" s="8">
        <f>IF(B95="","",IFERROR(VLOOKUP(B95,'Çalışanlar'!$A$6:$C$65,2,FALSE),"Listede yok"))</f>
      </c>
      <c r="D95" s="8">
        <f>IF(B95="","",IFERROR(VLOOKUP(B95,'Çalışanlar'!$A$6:$C$65,3,FALSE),""))</f>
      </c>
      <c r="E95" s="16"/>
      <c r="F95" s="16"/>
      <c r="G95" s="14"/>
      <c r="H95" s="14"/>
      <c r="I95" s="11">
        <f>IF(OR(G95="",H95=""),"",H95-G95+1)</f>
      </c>
      <c r="J95" s="16"/>
      <c r="K95" s="12">
        <f>IF(OR(E95="",I95=""),"",IF(E95="Hastalık",IF(OR(J95="Yok",I95&lt;=2),"Ödenek yok",G95+2),IF(OR(E95="İş kazası",E95="Meslek hastalığı"),G95,IF(E95="Analık (doğum)",IF(J95="Yok","Ödenek yok",G95),"Kontrol edin"))))</f>
      </c>
      <c r="L95" s="11">
        <f>IF(OR(E95="",I95=""),"",IF(E95="Hastalık",IF(J95="Yok",0,MAX(0,I95-2)),IF(OR(E95="İş kazası",E95="Meslek hastalığı"),I95,IF(AND(E95="Analık (doğum)",J95&lt;&gt;"Yok"),I95,0))))</f>
      </c>
      <c r="M95" s="16"/>
      <c r="N95" s="16"/>
      <c r="O95" s="14"/>
      <c r="P95" s="16"/>
      <c r="Q95" s="14"/>
      <c r="R95" s="16"/>
      <c r="S95" s="8">
        <f>IF(B95="","",IF(AND(OR(E95="İş kazası",E95="Meslek hastalığı"),P95&lt;&gt;"Yapıldı"),"SGK bildirimi kontrol edilsin",IF(OR(N95="",N95="Onay bekliyor"),"e-Vizite onayı bekliyor",IF(N95="Sorunlu","e-Vizite sorunu çözülsün",IF(R95&lt;&gt;"Evet","Bordroya işlenecek",IF(AND(Q95="",H95&lt;&gt;"",H95&lt;TODAY()),"İşe dönüş girilmedi","Tamamlandı"))))))</f>
      </c>
      <c r="T95" s="13"/>
    </row>
    <row r="96" spans="1:20" x14ac:dyDescent="0.25">
      <c r="A96" s="6">
        <v>91</v>
      </c>
      <c r="B96" s="17"/>
      <c r="C96" s="8">
        <f>IF(B96="","",IFERROR(VLOOKUP(B96,'Çalışanlar'!$A$6:$C$65,2,FALSE),"Listede yok"))</f>
      </c>
      <c r="D96" s="8">
        <f>IF(B96="","",IFERROR(VLOOKUP(B96,'Çalışanlar'!$A$6:$C$65,3,FALSE),""))</f>
      </c>
      <c r="E96" s="16"/>
      <c r="F96" s="16"/>
      <c r="G96" s="14"/>
      <c r="H96" s="14"/>
      <c r="I96" s="11">
        <f>IF(OR(G96="",H96=""),"",H96-G96+1)</f>
      </c>
      <c r="J96" s="16"/>
      <c r="K96" s="12">
        <f>IF(OR(E96="",I96=""),"",IF(E96="Hastalık",IF(OR(J96="Yok",I96&lt;=2),"Ödenek yok",G96+2),IF(OR(E96="İş kazası",E96="Meslek hastalığı"),G96,IF(E96="Analık (doğum)",IF(J96="Yok","Ödenek yok",G96),"Kontrol edin"))))</f>
      </c>
      <c r="L96" s="11">
        <f>IF(OR(E96="",I96=""),"",IF(E96="Hastalık",IF(J96="Yok",0,MAX(0,I96-2)),IF(OR(E96="İş kazası",E96="Meslek hastalığı"),I96,IF(AND(E96="Analık (doğum)",J96&lt;&gt;"Yok"),I96,0))))</f>
      </c>
      <c r="M96" s="16"/>
      <c r="N96" s="16"/>
      <c r="O96" s="14"/>
      <c r="P96" s="16"/>
      <c r="Q96" s="14"/>
      <c r="R96" s="16"/>
      <c r="S96" s="8">
        <f>IF(B96="","",IF(AND(OR(E96="İş kazası",E96="Meslek hastalığı"),P96&lt;&gt;"Yapıldı"),"SGK bildirimi kontrol edilsin",IF(OR(N96="",N96="Onay bekliyor"),"e-Vizite onayı bekliyor",IF(N96="Sorunlu","e-Vizite sorunu çözülsün",IF(R96&lt;&gt;"Evet","Bordroya işlenecek",IF(AND(Q96="",H96&lt;&gt;"",H96&lt;TODAY()),"İşe dönüş girilmedi","Tamamlandı"))))))</f>
      </c>
      <c r="T96" s="13"/>
    </row>
    <row r="97" spans="1:20" x14ac:dyDescent="0.25">
      <c r="A97" s="6">
        <v>92</v>
      </c>
      <c r="B97" s="17"/>
      <c r="C97" s="8">
        <f>IF(B97="","",IFERROR(VLOOKUP(B97,'Çalışanlar'!$A$6:$C$65,2,FALSE),"Listede yok"))</f>
      </c>
      <c r="D97" s="8">
        <f>IF(B97="","",IFERROR(VLOOKUP(B97,'Çalışanlar'!$A$6:$C$65,3,FALSE),""))</f>
      </c>
      <c r="E97" s="16"/>
      <c r="F97" s="16"/>
      <c r="G97" s="14"/>
      <c r="H97" s="14"/>
      <c r="I97" s="11">
        <f>IF(OR(G97="",H97=""),"",H97-G97+1)</f>
      </c>
      <c r="J97" s="16"/>
      <c r="K97" s="12">
        <f>IF(OR(E97="",I97=""),"",IF(E97="Hastalık",IF(OR(J97="Yok",I97&lt;=2),"Ödenek yok",G97+2),IF(OR(E97="İş kazası",E97="Meslek hastalığı"),G97,IF(E97="Analık (doğum)",IF(J97="Yok","Ödenek yok",G97),"Kontrol edin"))))</f>
      </c>
      <c r="L97" s="11">
        <f>IF(OR(E97="",I97=""),"",IF(E97="Hastalık",IF(J97="Yok",0,MAX(0,I97-2)),IF(OR(E97="İş kazası",E97="Meslek hastalığı"),I97,IF(AND(E97="Analık (doğum)",J97&lt;&gt;"Yok"),I97,0))))</f>
      </c>
      <c r="M97" s="16"/>
      <c r="N97" s="16"/>
      <c r="O97" s="14"/>
      <c r="P97" s="16"/>
      <c r="Q97" s="14"/>
      <c r="R97" s="16"/>
      <c r="S97" s="8">
        <f>IF(B97="","",IF(AND(OR(E97="İş kazası",E97="Meslek hastalığı"),P97&lt;&gt;"Yapıldı"),"SGK bildirimi kontrol edilsin",IF(OR(N97="",N97="Onay bekliyor"),"e-Vizite onayı bekliyor",IF(N97="Sorunlu","e-Vizite sorunu çözülsün",IF(R97&lt;&gt;"Evet","Bordroya işlenecek",IF(AND(Q97="",H97&lt;&gt;"",H97&lt;TODAY()),"İşe dönüş girilmedi","Tamamlandı"))))))</f>
      </c>
      <c r="T97" s="13"/>
    </row>
    <row r="98" spans="1:20" x14ac:dyDescent="0.25">
      <c r="A98" s="6">
        <v>93</v>
      </c>
      <c r="B98" s="17"/>
      <c r="C98" s="8">
        <f>IF(B98="","",IFERROR(VLOOKUP(B98,'Çalışanlar'!$A$6:$C$65,2,FALSE),"Listede yok"))</f>
      </c>
      <c r="D98" s="8">
        <f>IF(B98="","",IFERROR(VLOOKUP(B98,'Çalışanlar'!$A$6:$C$65,3,FALSE),""))</f>
      </c>
      <c r="E98" s="16"/>
      <c r="F98" s="16"/>
      <c r="G98" s="14"/>
      <c r="H98" s="14"/>
      <c r="I98" s="11">
        <f>IF(OR(G98="",H98=""),"",H98-G98+1)</f>
      </c>
      <c r="J98" s="16"/>
      <c r="K98" s="12">
        <f>IF(OR(E98="",I98=""),"",IF(E98="Hastalık",IF(OR(J98="Yok",I98&lt;=2),"Ödenek yok",G98+2),IF(OR(E98="İş kazası",E98="Meslek hastalığı"),G98,IF(E98="Analık (doğum)",IF(J98="Yok","Ödenek yok",G98),"Kontrol edin"))))</f>
      </c>
      <c r="L98" s="11">
        <f>IF(OR(E98="",I98=""),"",IF(E98="Hastalık",IF(J98="Yok",0,MAX(0,I98-2)),IF(OR(E98="İş kazası",E98="Meslek hastalığı"),I98,IF(AND(E98="Analık (doğum)",J98&lt;&gt;"Yok"),I98,0))))</f>
      </c>
      <c r="M98" s="16"/>
      <c r="N98" s="16"/>
      <c r="O98" s="14"/>
      <c r="P98" s="16"/>
      <c r="Q98" s="14"/>
      <c r="R98" s="16"/>
      <c r="S98" s="8">
        <f>IF(B98="","",IF(AND(OR(E98="İş kazası",E98="Meslek hastalığı"),P98&lt;&gt;"Yapıldı"),"SGK bildirimi kontrol edilsin",IF(OR(N98="",N98="Onay bekliyor"),"e-Vizite onayı bekliyor",IF(N98="Sorunlu","e-Vizite sorunu çözülsün",IF(R98&lt;&gt;"Evet","Bordroya işlenecek",IF(AND(Q98="",H98&lt;&gt;"",H98&lt;TODAY()),"İşe dönüş girilmedi","Tamamlandı"))))))</f>
      </c>
      <c r="T98" s="13"/>
    </row>
    <row r="99" spans="1:20" x14ac:dyDescent="0.25">
      <c r="A99" s="6">
        <v>94</v>
      </c>
      <c r="B99" s="17"/>
      <c r="C99" s="8">
        <f>IF(B99="","",IFERROR(VLOOKUP(B99,'Çalışanlar'!$A$6:$C$65,2,FALSE),"Listede yok"))</f>
      </c>
      <c r="D99" s="8">
        <f>IF(B99="","",IFERROR(VLOOKUP(B99,'Çalışanlar'!$A$6:$C$65,3,FALSE),""))</f>
      </c>
      <c r="E99" s="16"/>
      <c r="F99" s="16"/>
      <c r="G99" s="14"/>
      <c r="H99" s="14"/>
      <c r="I99" s="11">
        <f>IF(OR(G99="",H99=""),"",H99-G99+1)</f>
      </c>
      <c r="J99" s="16"/>
      <c r="K99" s="12">
        <f>IF(OR(E99="",I99=""),"",IF(E99="Hastalık",IF(OR(J99="Yok",I99&lt;=2),"Ödenek yok",G99+2),IF(OR(E99="İş kazası",E99="Meslek hastalığı"),G99,IF(E99="Analık (doğum)",IF(J99="Yok","Ödenek yok",G99),"Kontrol edin"))))</f>
      </c>
      <c r="L99" s="11">
        <f>IF(OR(E99="",I99=""),"",IF(E99="Hastalık",IF(J99="Yok",0,MAX(0,I99-2)),IF(OR(E99="İş kazası",E99="Meslek hastalığı"),I99,IF(AND(E99="Analık (doğum)",J99&lt;&gt;"Yok"),I99,0))))</f>
      </c>
      <c r="M99" s="16"/>
      <c r="N99" s="16"/>
      <c r="O99" s="14"/>
      <c r="P99" s="16"/>
      <c r="Q99" s="14"/>
      <c r="R99" s="16"/>
      <c r="S99" s="8">
        <f>IF(B99="","",IF(AND(OR(E99="İş kazası",E99="Meslek hastalığı"),P99&lt;&gt;"Yapıldı"),"SGK bildirimi kontrol edilsin",IF(OR(N99="",N99="Onay bekliyor"),"e-Vizite onayı bekliyor",IF(N99="Sorunlu","e-Vizite sorunu çözülsün",IF(R99&lt;&gt;"Evet","Bordroya işlenecek",IF(AND(Q99="",H99&lt;&gt;"",H99&lt;TODAY()),"İşe dönüş girilmedi","Tamamlandı"))))))</f>
      </c>
      <c r="T99" s="13"/>
    </row>
    <row r="100" spans="1:20" x14ac:dyDescent="0.25">
      <c r="A100" s="6">
        <v>95</v>
      </c>
      <c r="B100" s="17"/>
      <c r="C100" s="8">
        <f>IF(B100="","",IFERROR(VLOOKUP(B100,'Çalışanlar'!$A$6:$C$65,2,FALSE),"Listede yok"))</f>
      </c>
      <c r="D100" s="8">
        <f>IF(B100="","",IFERROR(VLOOKUP(B100,'Çalışanlar'!$A$6:$C$65,3,FALSE),""))</f>
      </c>
      <c r="E100" s="16"/>
      <c r="F100" s="16"/>
      <c r="G100" s="14"/>
      <c r="H100" s="14"/>
      <c r="I100" s="11">
        <f>IF(OR(G100="",H100=""),"",H100-G100+1)</f>
      </c>
      <c r="J100" s="16"/>
      <c r="K100" s="12">
        <f>IF(OR(E100="",I100=""),"",IF(E100="Hastalık",IF(OR(J100="Yok",I100&lt;=2),"Ödenek yok",G100+2),IF(OR(E100="İş kazası",E100="Meslek hastalığı"),G100,IF(E100="Analık (doğum)",IF(J100="Yok","Ödenek yok",G100),"Kontrol edin"))))</f>
      </c>
      <c r="L100" s="11">
        <f>IF(OR(E100="",I100=""),"",IF(E100="Hastalık",IF(J100="Yok",0,MAX(0,I100-2)),IF(OR(E100="İş kazası",E100="Meslek hastalığı"),I100,IF(AND(E100="Analık (doğum)",J100&lt;&gt;"Yok"),I100,0))))</f>
      </c>
      <c r="M100" s="16"/>
      <c r="N100" s="16"/>
      <c r="O100" s="14"/>
      <c r="P100" s="16"/>
      <c r="Q100" s="14"/>
      <c r="R100" s="16"/>
      <c r="S100" s="8">
        <f>IF(B100="","",IF(AND(OR(E100="İş kazası",E100="Meslek hastalığı"),P100&lt;&gt;"Yapıldı"),"SGK bildirimi kontrol edilsin",IF(OR(N100="",N100="Onay bekliyor"),"e-Vizite onayı bekliyor",IF(N100="Sorunlu","e-Vizite sorunu çözülsün",IF(R100&lt;&gt;"Evet","Bordroya işlenecek",IF(AND(Q100="",H100&lt;&gt;"",H100&lt;TODAY()),"İşe dönüş girilmedi","Tamamlandı"))))))</f>
      </c>
      <c r="T100" s="13"/>
    </row>
    <row r="101" spans="1:20" x14ac:dyDescent="0.25">
      <c r="A101" s="6">
        <v>96</v>
      </c>
      <c r="B101" s="17"/>
      <c r="C101" s="8">
        <f>IF(B101="","",IFERROR(VLOOKUP(B101,'Çalışanlar'!$A$6:$C$65,2,FALSE),"Listede yok"))</f>
      </c>
      <c r="D101" s="8">
        <f>IF(B101="","",IFERROR(VLOOKUP(B101,'Çalışanlar'!$A$6:$C$65,3,FALSE),""))</f>
      </c>
      <c r="E101" s="16"/>
      <c r="F101" s="16"/>
      <c r="G101" s="14"/>
      <c r="H101" s="14"/>
      <c r="I101" s="11">
        <f>IF(OR(G101="",H101=""),"",H101-G101+1)</f>
      </c>
      <c r="J101" s="16"/>
      <c r="K101" s="12">
        <f>IF(OR(E101="",I101=""),"",IF(E101="Hastalık",IF(OR(J101="Yok",I101&lt;=2),"Ödenek yok",G101+2),IF(OR(E101="İş kazası",E101="Meslek hastalığı"),G101,IF(E101="Analık (doğum)",IF(J101="Yok","Ödenek yok",G101),"Kontrol edin"))))</f>
      </c>
      <c r="L101" s="11">
        <f>IF(OR(E101="",I101=""),"",IF(E101="Hastalık",IF(J101="Yok",0,MAX(0,I101-2)),IF(OR(E101="İş kazası",E101="Meslek hastalığı"),I101,IF(AND(E101="Analık (doğum)",J101&lt;&gt;"Yok"),I101,0))))</f>
      </c>
      <c r="M101" s="16"/>
      <c r="N101" s="16"/>
      <c r="O101" s="14"/>
      <c r="P101" s="16"/>
      <c r="Q101" s="14"/>
      <c r="R101" s="16"/>
      <c r="S101" s="8">
        <f>IF(B101="","",IF(AND(OR(E101="İş kazası",E101="Meslek hastalığı"),P101&lt;&gt;"Yapıldı"),"SGK bildirimi kontrol edilsin",IF(OR(N101="",N101="Onay bekliyor"),"e-Vizite onayı bekliyor",IF(N101="Sorunlu","e-Vizite sorunu çözülsün",IF(R101&lt;&gt;"Evet","Bordroya işlenecek",IF(AND(Q101="",H101&lt;&gt;"",H101&lt;TODAY()),"İşe dönüş girilmedi","Tamamlandı"))))))</f>
      </c>
      <c r="T101" s="13"/>
    </row>
    <row r="102" spans="1:20" x14ac:dyDescent="0.25">
      <c r="A102" s="6">
        <v>97</v>
      </c>
      <c r="B102" s="17"/>
      <c r="C102" s="8">
        <f>IF(B102="","",IFERROR(VLOOKUP(B102,'Çalışanlar'!$A$6:$C$65,2,FALSE),"Listede yok"))</f>
      </c>
      <c r="D102" s="8">
        <f>IF(B102="","",IFERROR(VLOOKUP(B102,'Çalışanlar'!$A$6:$C$65,3,FALSE),""))</f>
      </c>
      <c r="E102" s="16"/>
      <c r="F102" s="16"/>
      <c r="G102" s="14"/>
      <c r="H102" s="14"/>
      <c r="I102" s="11">
        <f>IF(OR(G102="",H102=""),"",H102-G102+1)</f>
      </c>
      <c r="J102" s="16"/>
      <c r="K102" s="12">
        <f>IF(OR(E102="",I102=""),"",IF(E102="Hastalık",IF(OR(J102="Yok",I102&lt;=2),"Ödenek yok",G102+2),IF(OR(E102="İş kazası",E102="Meslek hastalığı"),G102,IF(E102="Analık (doğum)",IF(J102="Yok","Ödenek yok",G102),"Kontrol edin"))))</f>
      </c>
      <c r="L102" s="11">
        <f>IF(OR(E102="",I102=""),"",IF(E102="Hastalık",IF(J102="Yok",0,MAX(0,I102-2)),IF(OR(E102="İş kazası",E102="Meslek hastalığı"),I102,IF(AND(E102="Analık (doğum)",J102&lt;&gt;"Yok"),I102,0))))</f>
      </c>
      <c r="M102" s="16"/>
      <c r="N102" s="16"/>
      <c r="O102" s="14"/>
      <c r="P102" s="16"/>
      <c r="Q102" s="14"/>
      <c r="R102" s="16"/>
      <c r="S102" s="8">
        <f>IF(B102="","",IF(AND(OR(E102="İş kazası",E102="Meslek hastalığı"),P102&lt;&gt;"Yapıldı"),"SGK bildirimi kontrol edilsin",IF(OR(N102="",N102="Onay bekliyor"),"e-Vizite onayı bekliyor",IF(N102="Sorunlu","e-Vizite sorunu çözülsün",IF(R102&lt;&gt;"Evet","Bordroya işlenecek",IF(AND(Q102="",H102&lt;&gt;"",H102&lt;TODAY()),"İşe dönüş girilmedi","Tamamlandı"))))))</f>
      </c>
      <c r="T102" s="13"/>
    </row>
    <row r="103" spans="1:20" x14ac:dyDescent="0.25">
      <c r="A103" s="6">
        <v>98</v>
      </c>
      <c r="B103" s="17"/>
      <c r="C103" s="8">
        <f>IF(B103="","",IFERROR(VLOOKUP(B103,'Çalışanlar'!$A$6:$C$65,2,FALSE),"Listede yok"))</f>
      </c>
      <c r="D103" s="8">
        <f>IF(B103="","",IFERROR(VLOOKUP(B103,'Çalışanlar'!$A$6:$C$65,3,FALSE),""))</f>
      </c>
      <c r="E103" s="16"/>
      <c r="F103" s="16"/>
      <c r="G103" s="14"/>
      <c r="H103" s="14"/>
      <c r="I103" s="11">
        <f>IF(OR(G103="",H103=""),"",H103-G103+1)</f>
      </c>
      <c r="J103" s="16"/>
      <c r="K103" s="12">
        <f>IF(OR(E103="",I103=""),"",IF(E103="Hastalık",IF(OR(J103="Yok",I103&lt;=2),"Ödenek yok",G103+2),IF(OR(E103="İş kazası",E103="Meslek hastalığı"),G103,IF(E103="Analık (doğum)",IF(J103="Yok","Ödenek yok",G103),"Kontrol edin"))))</f>
      </c>
      <c r="L103" s="11">
        <f>IF(OR(E103="",I103=""),"",IF(E103="Hastalık",IF(J103="Yok",0,MAX(0,I103-2)),IF(OR(E103="İş kazası",E103="Meslek hastalığı"),I103,IF(AND(E103="Analık (doğum)",J103&lt;&gt;"Yok"),I103,0))))</f>
      </c>
      <c r="M103" s="16"/>
      <c r="N103" s="16"/>
      <c r="O103" s="14"/>
      <c r="P103" s="16"/>
      <c r="Q103" s="14"/>
      <c r="R103" s="16"/>
      <c r="S103" s="8">
        <f>IF(B103="","",IF(AND(OR(E103="İş kazası",E103="Meslek hastalığı"),P103&lt;&gt;"Yapıldı"),"SGK bildirimi kontrol edilsin",IF(OR(N103="",N103="Onay bekliyor"),"e-Vizite onayı bekliyor",IF(N103="Sorunlu","e-Vizite sorunu çözülsün",IF(R103&lt;&gt;"Evet","Bordroya işlenecek",IF(AND(Q103="",H103&lt;&gt;"",H103&lt;TODAY()),"İşe dönüş girilmedi","Tamamlandı"))))))</f>
      </c>
      <c r="T103" s="13"/>
    </row>
    <row r="104" spans="1:20" x14ac:dyDescent="0.25">
      <c r="A104" s="6">
        <v>99</v>
      </c>
      <c r="B104" s="17"/>
      <c r="C104" s="8">
        <f>IF(B104="","",IFERROR(VLOOKUP(B104,'Çalışanlar'!$A$6:$C$65,2,FALSE),"Listede yok"))</f>
      </c>
      <c r="D104" s="8">
        <f>IF(B104="","",IFERROR(VLOOKUP(B104,'Çalışanlar'!$A$6:$C$65,3,FALSE),""))</f>
      </c>
      <c r="E104" s="16"/>
      <c r="F104" s="16"/>
      <c r="G104" s="14"/>
      <c r="H104" s="14"/>
      <c r="I104" s="11">
        <f>IF(OR(G104="",H104=""),"",H104-G104+1)</f>
      </c>
      <c r="J104" s="16"/>
      <c r="K104" s="12">
        <f>IF(OR(E104="",I104=""),"",IF(E104="Hastalık",IF(OR(J104="Yok",I104&lt;=2),"Ödenek yok",G104+2),IF(OR(E104="İş kazası",E104="Meslek hastalığı"),G104,IF(E104="Analık (doğum)",IF(J104="Yok","Ödenek yok",G104),"Kontrol edin"))))</f>
      </c>
      <c r="L104" s="11">
        <f>IF(OR(E104="",I104=""),"",IF(E104="Hastalık",IF(J104="Yok",0,MAX(0,I104-2)),IF(OR(E104="İş kazası",E104="Meslek hastalığı"),I104,IF(AND(E104="Analık (doğum)",J104&lt;&gt;"Yok"),I104,0))))</f>
      </c>
      <c r="M104" s="16"/>
      <c r="N104" s="16"/>
      <c r="O104" s="14"/>
      <c r="P104" s="16"/>
      <c r="Q104" s="14"/>
      <c r="R104" s="16"/>
      <c r="S104" s="8">
        <f>IF(B104="","",IF(AND(OR(E104="İş kazası",E104="Meslek hastalığı"),P104&lt;&gt;"Yapıldı"),"SGK bildirimi kontrol edilsin",IF(OR(N104="",N104="Onay bekliyor"),"e-Vizite onayı bekliyor",IF(N104="Sorunlu","e-Vizite sorunu çözülsün",IF(R104&lt;&gt;"Evet","Bordroya işlenecek",IF(AND(Q104="",H104&lt;&gt;"",H104&lt;TODAY()),"İşe dönüş girilmedi","Tamamlandı"))))))</f>
      </c>
      <c r="T104" s="13"/>
    </row>
    <row r="105" spans="1:20" x14ac:dyDescent="0.25">
      <c r="A105" s="6">
        <v>100</v>
      </c>
      <c r="B105" s="17"/>
      <c r="C105" s="8">
        <f>IF(B105="","",IFERROR(VLOOKUP(B105,'Çalışanlar'!$A$6:$C$65,2,FALSE),"Listede yok"))</f>
      </c>
      <c r="D105" s="8">
        <f>IF(B105="","",IFERROR(VLOOKUP(B105,'Çalışanlar'!$A$6:$C$65,3,FALSE),""))</f>
      </c>
      <c r="E105" s="16"/>
      <c r="F105" s="16"/>
      <c r="G105" s="14"/>
      <c r="H105" s="14"/>
      <c r="I105" s="11">
        <f>IF(OR(G105="",H105=""),"",H105-G105+1)</f>
      </c>
      <c r="J105" s="16"/>
      <c r="K105" s="12">
        <f>IF(OR(E105="",I105=""),"",IF(E105="Hastalık",IF(OR(J105="Yok",I105&lt;=2),"Ödenek yok",G105+2),IF(OR(E105="İş kazası",E105="Meslek hastalığı"),G105,IF(E105="Analık (doğum)",IF(J105="Yok","Ödenek yok",G105),"Kontrol edin"))))</f>
      </c>
      <c r="L105" s="11">
        <f>IF(OR(E105="",I105=""),"",IF(E105="Hastalık",IF(J105="Yok",0,MAX(0,I105-2)),IF(OR(E105="İş kazası",E105="Meslek hastalığı"),I105,IF(AND(E105="Analık (doğum)",J105&lt;&gt;"Yok"),I105,0))))</f>
      </c>
      <c r="M105" s="16"/>
      <c r="N105" s="16"/>
      <c r="O105" s="14"/>
      <c r="P105" s="16"/>
      <c r="Q105" s="14"/>
      <c r="R105" s="16"/>
      <c r="S105" s="8">
        <f>IF(B105="","",IF(AND(OR(E105="İş kazası",E105="Meslek hastalığı"),P105&lt;&gt;"Yapıldı"),"SGK bildirimi kontrol edilsin",IF(OR(N105="",N105="Onay bekliyor"),"e-Vizite onayı bekliyor",IF(N105="Sorunlu","e-Vizite sorunu çözülsün",IF(R105&lt;&gt;"Evet","Bordroya işlenecek",IF(AND(Q105="",H105&lt;&gt;"",H105&lt;TODAY()),"İşe dönüş girilmedi","Tamamlandı"))))))</f>
      </c>
      <c r="T105" s="13"/>
    </row>
    <row r="106" spans="1:20" x14ac:dyDescent="0.25">
      <c r="A106" s="6">
        <v>101</v>
      </c>
      <c r="B106" s="17"/>
      <c r="C106" s="8">
        <f>IF(B106="","",IFERROR(VLOOKUP(B106,'Çalışanlar'!$A$6:$C$65,2,FALSE),"Listede yok"))</f>
      </c>
      <c r="D106" s="8">
        <f>IF(B106="","",IFERROR(VLOOKUP(B106,'Çalışanlar'!$A$6:$C$65,3,FALSE),""))</f>
      </c>
      <c r="E106" s="16"/>
      <c r="F106" s="16"/>
      <c r="G106" s="14"/>
      <c r="H106" s="14"/>
      <c r="I106" s="11">
        <f>IF(OR(G106="",H106=""),"",H106-G106+1)</f>
      </c>
      <c r="J106" s="16"/>
      <c r="K106" s="12">
        <f>IF(OR(E106="",I106=""),"",IF(E106="Hastalık",IF(OR(J106="Yok",I106&lt;=2),"Ödenek yok",G106+2),IF(OR(E106="İş kazası",E106="Meslek hastalığı"),G106,IF(E106="Analık (doğum)",IF(J106="Yok","Ödenek yok",G106),"Kontrol edin"))))</f>
      </c>
      <c r="L106" s="11">
        <f>IF(OR(E106="",I106=""),"",IF(E106="Hastalık",IF(J106="Yok",0,MAX(0,I106-2)),IF(OR(E106="İş kazası",E106="Meslek hastalığı"),I106,IF(AND(E106="Analık (doğum)",J106&lt;&gt;"Yok"),I106,0))))</f>
      </c>
      <c r="M106" s="16"/>
      <c r="N106" s="16"/>
      <c r="O106" s="14"/>
      <c r="P106" s="16"/>
      <c r="Q106" s="14"/>
      <c r="R106" s="16"/>
      <c r="S106" s="8">
        <f>IF(B106="","",IF(AND(OR(E106="İş kazası",E106="Meslek hastalığı"),P106&lt;&gt;"Yapıldı"),"SGK bildirimi kontrol edilsin",IF(OR(N106="",N106="Onay bekliyor"),"e-Vizite onayı bekliyor",IF(N106="Sorunlu","e-Vizite sorunu çözülsün",IF(R106&lt;&gt;"Evet","Bordroya işlenecek",IF(AND(Q106="",H106&lt;&gt;"",H106&lt;TODAY()),"İşe dönüş girilmedi","Tamamlandı"))))))</f>
      </c>
      <c r="T106" s="13"/>
    </row>
    <row r="107" spans="1:20" x14ac:dyDescent="0.25">
      <c r="A107" s="6">
        <v>102</v>
      </c>
      <c r="B107" s="17"/>
      <c r="C107" s="8">
        <f>IF(B107="","",IFERROR(VLOOKUP(B107,'Çalışanlar'!$A$6:$C$65,2,FALSE),"Listede yok"))</f>
      </c>
      <c r="D107" s="8">
        <f>IF(B107="","",IFERROR(VLOOKUP(B107,'Çalışanlar'!$A$6:$C$65,3,FALSE),""))</f>
      </c>
      <c r="E107" s="16"/>
      <c r="F107" s="16"/>
      <c r="G107" s="14"/>
      <c r="H107" s="14"/>
      <c r="I107" s="11">
        <f>IF(OR(G107="",H107=""),"",H107-G107+1)</f>
      </c>
      <c r="J107" s="16"/>
      <c r="K107" s="12">
        <f>IF(OR(E107="",I107=""),"",IF(E107="Hastalık",IF(OR(J107="Yok",I107&lt;=2),"Ödenek yok",G107+2),IF(OR(E107="İş kazası",E107="Meslek hastalığı"),G107,IF(E107="Analık (doğum)",IF(J107="Yok","Ödenek yok",G107),"Kontrol edin"))))</f>
      </c>
      <c r="L107" s="11">
        <f>IF(OR(E107="",I107=""),"",IF(E107="Hastalık",IF(J107="Yok",0,MAX(0,I107-2)),IF(OR(E107="İş kazası",E107="Meslek hastalığı"),I107,IF(AND(E107="Analık (doğum)",J107&lt;&gt;"Yok"),I107,0))))</f>
      </c>
      <c r="M107" s="16"/>
      <c r="N107" s="16"/>
      <c r="O107" s="14"/>
      <c r="P107" s="16"/>
      <c r="Q107" s="14"/>
      <c r="R107" s="16"/>
      <c r="S107" s="8">
        <f>IF(B107="","",IF(AND(OR(E107="İş kazası",E107="Meslek hastalığı"),P107&lt;&gt;"Yapıldı"),"SGK bildirimi kontrol edilsin",IF(OR(N107="",N107="Onay bekliyor"),"e-Vizite onayı bekliyor",IF(N107="Sorunlu","e-Vizite sorunu çözülsün",IF(R107&lt;&gt;"Evet","Bordroya işlenecek",IF(AND(Q107="",H107&lt;&gt;"",H107&lt;TODAY()),"İşe dönüş girilmedi","Tamamlandı"))))))</f>
      </c>
      <c r="T107" s="13"/>
    </row>
    <row r="108" spans="1:20" x14ac:dyDescent="0.25">
      <c r="A108" s="6">
        <v>103</v>
      </c>
      <c r="B108" s="17"/>
      <c r="C108" s="8">
        <f>IF(B108="","",IFERROR(VLOOKUP(B108,'Çalışanlar'!$A$6:$C$65,2,FALSE),"Listede yok"))</f>
      </c>
      <c r="D108" s="8">
        <f>IF(B108="","",IFERROR(VLOOKUP(B108,'Çalışanlar'!$A$6:$C$65,3,FALSE),""))</f>
      </c>
      <c r="E108" s="16"/>
      <c r="F108" s="16"/>
      <c r="G108" s="14"/>
      <c r="H108" s="14"/>
      <c r="I108" s="11">
        <f>IF(OR(G108="",H108=""),"",H108-G108+1)</f>
      </c>
      <c r="J108" s="16"/>
      <c r="K108" s="12">
        <f>IF(OR(E108="",I108=""),"",IF(E108="Hastalık",IF(OR(J108="Yok",I108&lt;=2),"Ödenek yok",G108+2),IF(OR(E108="İş kazası",E108="Meslek hastalığı"),G108,IF(E108="Analık (doğum)",IF(J108="Yok","Ödenek yok",G108),"Kontrol edin"))))</f>
      </c>
      <c r="L108" s="11">
        <f>IF(OR(E108="",I108=""),"",IF(E108="Hastalık",IF(J108="Yok",0,MAX(0,I108-2)),IF(OR(E108="İş kazası",E108="Meslek hastalığı"),I108,IF(AND(E108="Analık (doğum)",J108&lt;&gt;"Yok"),I108,0))))</f>
      </c>
      <c r="M108" s="16"/>
      <c r="N108" s="16"/>
      <c r="O108" s="14"/>
      <c r="P108" s="16"/>
      <c r="Q108" s="14"/>
      <c r="R108" s="16"/>
      <c r="S108" s="8">
        <f>IF(B108="","",IF(AND(OR(E108="İş kazası",E108="Meslek hastalığı"),P108&lt;&gt;"Yapıldı"),"SGK bildirimi kontrol edilsin",IF(OR(N108="",N108="Onay bekliyor"),"e-Vizite onayı bekliyor",IF(N108="Sorunlu","e-Vizite sorunu çözülsün",IF(R108&lt;&gt;"Evet","Bordroya işlenecek",IF(AND(Q108="",H108&lt;&gt;"",H108&lt;TODAY()),"İşe dönüş girilmedi","Tamamlandı"))))))</f>
      </c>
      <c r="T108" s="13"/>
    </row>
    <row r="109" spans="1:20" x14ac:dyDescent="0.25">
      <c r="A109" s="6">
        <v>104</v>
      </c>
      <c r="B109" s="17"/>
      <c r="C109" s="8">
        <f>IF(B109="","",IFERROR(VLOOKUP(B109,'Çalışanlar'!$A$6:$C$65,2,FALSE),"Listede yok"))</f>
      </c>
      <c r="D109" s="8">
        <f>IF(B109="","",IFERROR(VLOOKUP(B109,'Çalışanlar'!$A$6:$C$65,3,FALSE),""))</f>
      </c>
      <c r="E109" s="16"/>
      <c r="F109" s="16"/>
      <c r="G109" s="14"/>
      <c r="H109" s="14"/>
      <c r="I109" s="11">
        <f>IF(OR(G109="",H109=""),"",H109-G109+1)</f>
      </c>
      <c r="J109" s="16"/>
      <c r="K109" s="12">
        <f>IF(OR(E109="",I109=""),"",IF(E109="Hastalık",IF(OR(J109="Yok",I109&lt;=2),"Ödenek yok",G109+2),IF(OR(E109="İş kazası",E109="Meslek hastalığı"),G109,IF(E109="Analık (doğum)",IF(J109="Yok","Ödenek yok",G109),"Kontrol edin"))))</f>
      </c>
      <c r="L109" s="11">
        <f>IF(OR(E109="",I109=""),"",IF(E109="Hastalık",IF(J109="Yok",0,MAX(0,I109-2)),IF(OR(E109="İş kazası",E109="Meslek hastalığı"),I109,IF(AND(E109="Analık (doğum)",J109&lt;&gt;"Yok"),I109,0))))</f>
      </c>
      <c r="M109" s="16"/>
      <c r="N109" s="16"/>
      <c r="O109" s="14"/>
      <c r="P109" s="16"/>
      <c r="Q109" s="14"/>
      <c r="R109" s="16"/>
      <c r="S109" s="8">
        <f>IF(B109="","",IF(AND(OR(E109="İş kazası",E109="Meslek hastalığı"),P109&lt;&gt;"Yapıldı"),"SGK bildirimi kontrol edilsin",IF(OR(N109="",N109="Onay bekliyor"),"e-Vizite onayı bekliyor",IF(N109="Sorunlu","e-Vizite sorunu çözülsün",IF(R109&lt;&gt;"Evet","Bordroya işlenecek",IF(AND(Q109="",H109&lt;&gt;"",H109&lt;TODAY()),"İşe dönüş girilmedi","Tamamlandı"))))))</f>
      </c>
      <c r="T109" s="13"/>
    </row>
    <row r="110" spans="1:20" x14ac:dyDescent="0.25">
      <c r="A110" s="6">
        <v>105</v>
      </c>
      <c r="B110" s="17"/>
      <c r="C110" s="8">
        <f>IF(B110="","",IFERROR(VLOOKUP(B110,'Çalışanlar'!$A$6:$C$65,2,FALSE),"Listede yok"))</f>
      </c>
      <c r="D110" s="8">
        <f>IF(B110="","",IFERROR(VLOOKUP(B110,'Çalışanlar'!$A$6:$C$65,3,FALSE),""))</f>
      </c>
      <c r="E110" s="16"/>
      <c r="F110" s="16"/>
      <c r="G110" s="14"/>
      <c r="H110" s="14"/>
      <c r="I110" s="11">
        <f>IF(OR(G110="",H110=""),"",H110-G110+1)</f>
      </c>
      <c r="J110" s="16"/>
      <c r="K110" s="12">
        <f>IF(OR(E110="",I110=""),"",IF(E110="Hastalık",IF(OR(J110="Yok",I110&lt;=2),"Ödenek yok",G110+2),IF(OR(E110="İş kazası",E110="Meslek hastalığı"),G110,IF(E110="Analık (doğum)",IF(J110="Yok","Ödenek yok",G110),"Kontrol edin"))))</f>
      </c>
      <c r="L110" s="11">
        <f>IF(OR(E110="",I110=""),"",IF(E110="Hastalık",IF(J110="Yok",0,MAX(0,I110-2)),IF(OR(E110="İş kazası",E110="Meslek hastalığı"),I110,IF(AND(E110="Analık (doğum)",J110&lt;&gt;"Yok"),I110,0))))</f>
      </c>
      <c r="M110" s="16"/>
      <c r="N110" s="16"/>
      <c r="O110" s="14"/>
      <c r="P110" s="16"/>
      <c r="Q110" s="14"/>
      <c r="R110" s="16"/>
      <c r="S110" s="8">
        <f>IF(B110="","",IF(AND(OR(E110="İş kazası",E110="Meslek hastalığı"),P110&lt;&gt;"Yapıldı"),"SGK bildirimi kontrol edilsin",IF(OR(N110="",N110="Onay bekliyor"),"e-Vizite onayı bekliyor",IF(N110="Sorunlu","e-Vizite sorunu çözülsün",IF(R110&lt;&gt;"Evet","Bordroya işlenecek",IF(AND(Q110="",H110&lt;&gt;"",H110&lt;TODAY()),"İşe dönüş girilmedi","Tamamlandı"))))))</f>
      </c>
      <c r="T110" s="13"/>
    </row>
    <row r="111" spans="1:20" x14ac:dyDescent="0.25">
      <c r="A111" s="6">
        <v>106</v>
      </c>
      <c r="B111" s="17"/>
      <c r="C111" s="8">
        <f>IF(B111="","",IFERROR(VLOOKUP(B111,'Çalışanlar'!$A$6:$C$65,2,FALSE),"Listede yok"))</f>
      </c>
      <c r="D111" s="8">
        <f>IF(B111="","",IFERROR(VLOOKUP(B111,'Çalışanlar'!$A$6:$C$65,3,FALSE),""))</f>
      </c>
      <c r="E111" s="16"/>
      <c r="F111" s="16"/>
      <c r="G111" s="14"/>
      <c r="H111" s="14"/>
      <c r="I111" s="11">
        <f>IF(OR(G111="",H111=""),"",H111-G111+1)</f>
      </c>
      <c r="J111" s="16"/>
      <c r="K111" s="12">
        <f>IF(OR(E111="",I111=""),"",IF(E111="Hastalık",IF(OR(J111="Yok",I111&lt;=2),"Ödenek yok",G111+2),IF(OR(E111="İş kazası",E111="Meslek hastalığı"),G111,IF(E111="Analık (doğum)",IF(J111="Yok","Ödenek yok",G111),"Kontrol edin"))))</f>
      </c>
      <c r="L111" s="11">
        <f>IF(OR(E111="",I111=""),"",IF(E111="Hastalık",IF(J111="Yok",0,MAX(0,I111-2)),IF(OR(E111="İş kazası",E111="Meslek hastalığı"),I111,IF(AND(E111="Analık (doğum)",J111&lt;&gt;"Yok"),I111,0))))</f>
      </c>
      <c r="M111" s="16"/>
      <c r="N111" s="16"/>
      <c r="O111" s="14"/>
      <c r="P111" s="16"/>
      <c r="Q111" s="14"/>
      <c r="R111" s="16"/>
      <c r="S111" s="8">
        <f>IF(B111="","",IF(AND(OR(E111="İş kazası",E111="Meslek hastalığı"),P111&lt;&gt;"Yapıldı"),"SGK bildirimi kontrol edilsin",IF(OR(N111="",N111="Onay bekliyor"),"e-Vizite onayı bekliyor",IF(N111="Sorunlu","e-Vizite sorunu çözülsün",IF(R111&lt;&gt;"Evet","Bordroya işlenecek",IF(AND(Q111="",H111&lt;&gt;"",H111&lt;TODAY()),"İşe dönüş girilmedi","Tamamlandı"))))))</f>
      </c>
      <c r="T111" s="13"/>
    </row>
    <row r="112" spans="1:20" x14ac:dyDescent="0.25">
      <c r="A112" s="6">
        <v>107</v>
      </c>
      <c r="B112" s="17"/>
      <c r="C112" s="8">
        <f>IF(B112="","",IFERROR(VLOOKUP(B112,'Çalışanlar'!$A$6:$C$65,2,FALSE),"Listede yok"))</f>
      </c>
      <c r="D112" s="8">
        <f>IF(B112="","",IFERROR(VLOOKUP(B112,'Çalışanlar'!$A$6:$C$65,3,FALSE),""))</f>
      </c>
      <c r="E112" s="16"/>
      <c r="F112" s="16"/>
      <c r="G112" s="14"/>
      <c r="H112" s="14"/>
      <c r="I112" s="11">
        <f>IF(OR(G112="",H112=""),"",H112-G112+1)</f>
      </c>
      <c r="J112" s="16"/>
      <c r="K112" s="12">
        <f>IF(OR(E112="",I112=""),"",IF(E112="Hastalık",IF(OR(J112="Yok",I112&lt;=2),"Ödenek yok",G112+2),IF(OR(E112="İş kazası",E112="Meslek hastalığı"),G112,IF(E112="Analık (doğum)",IF(J112="Yok","Ödenek yok",G112),"Kontrol edin"))))</f>
      </c>
      <c r="L112" s="11">
        <f>IF(OR(E112="",I112=""),"",IF(E112="Hastalık",IF(J112="Yok",0,MAX(0,I112-2)),IF(OR(E112="İş kazası",E112="Meslek hastalığı"),I112,IF(AND(E112="Analık (doğum)",J112&lt;&gt;"Yok"),I112,0))))</f>
      </c>
      <c r="M112" s="16"/>
      <c r="N112" s="16"/>
      <c r="O112" s="14"/>
      <c r="P112" s="16"/>
      <c r="Q112" s="14"/>
      <c r="R112" s="16"/>
      <c r="S112" s="8">
        <f>IF(B112="","",IF(AND(OR(E112="İş kazası",E112="Meslek hastalığı"),P112&lt;&gt;"Yapıldı"),"SGK bildirimi kontrol edilsin",IF(OR(N112="",N112="Onay bekliyor"),"e-Vizite onayı bekliyor",IF(N112="Sorunlu","e-Vizite sorunu çözülsün",IF(R112&lt;&gt;"Evet","Bordroya işlenecek",IF(AND(Q112="",H112&lt;&gt;"",H112&lt;TODAY()),"İşe dönüş girilmedi","Tamamlandı"))))))</f>
      </c>
      <c r="T112" s="13"/>
    </row>
    <row r="113" spans="1:20" x14ac:dyDescent="0.25">
      <c r="A113" s="6">
        <v>108</v>
      </c>
      <c r="B113" s="17"/>
      <c r="C113" s="8">
        <f>IF(B113="","",IFERROR(VLOOKUP(B113,'Çalışanlar'!$A$6:$C$65,2,FALSE),"Listede yok"))</f>
      </c>
      <c r="D113" s="8">
        <f>IF(B113="","",IFERROR(VLOOKUP(B113,'Çalışanlar'!$A$6:$C$65,3,FALSE),""))</f>
      </c>
      <c r="E113" s="16"/>
      <c r="F113" s="16"/>
      <c r="G113" s="14"/>
      <c r="H113" s="14"/>
      <c r="I113" s="11">
        <f>IF(OR(G113="",H113=""),"",H113-G113+1)</f>
      </c>
      <c r="J113" s="16"/>
      <c r="K113" s="12">
        <f>IF(OR(E113="",I113=""),"",IF(E113="Hastalık",IF(OR(J113="Yok",I113&lt;=2),"Ödenek yok",G113+2),IF(OR(E113="İş kazası",E113="Meslek hastalığı"),G113,IF(E113="Analık (doğum)",IF(J113="Yok","Ödenek yok",G113),"Kontrol edin"))))</f>
      </c>
      <c r="L113" s="11">
        <f>IF(OR(E113="",I113=""),"",IF(E113="Hastalık",IF(J113="Yok",0,MAX(0,I113-2)),IF(OR(E113="İş kazası",E113="Meslek hastalığı"),I113,IF(AND(E113="Analık (doğum)",J113&lt;&gt;"Yok"),I113,0))))</f>
      </c>
      <c r="M113" s="16"/>
      <c r="N113" s="16"/>
      <c r="O113" s="14"/>
      <c r="P113" s="16"/>
      <c r="Q113" s="14"/>
      <c r="R113" s="16"/>
      <c r="S113" s="8">
        <f>IF(B113="","",IF(AND(OR(E113="İş kazası",E113="Meslek hastalığı"),P113&lt;&gt;"Yapıldı"),"SGK bildirimi kontrol edilsin",IF(OR(N113="",N113="Onay bekliyor"),"e-Vizite onayı bekliyor",IF(N113="Sorunlu","e-Vizite sorunu çözülsün",IF(R113&lt;&gt;"Evet","Bordroya işlenecek",IF(AND(Q113="",H113&lt;&gt;"",H113&lt;TODAY()),"İşe dönüş girilmedi","Tamamlandı"))))))</f>
      </c>
      <c r="T113" s="13"/>
    </row>
    <row r="114" spans="1:20" x14ac:dyDescent="0.25">
      <c r="A114" s="6">
        <v>109</v>
      </c>
      <c r="B114" s="17"/>
      <c r="C114" s="8">
        <f>IF(B114="","",IFERROR(VLOOKUP(B114,'Çalışanlar'!$A$6:$C$65,2,FALSE),"Listede yok"))</f>
      </c>
      <c r="D114" s="8">
        <f>IF(B114="","",IFERROR(VLOOKUP(B114,'Çalışanlar'!$A$6:$C$65,3,FALSE),""))</f>
      </c>
      <c r="E114" s="16"/>
      <c r="F114" s="16"/>
      <c r="G114" s="14"/>
      <c r="H114" s="14"/>
      <c r="I114" s="11">
        <f>IF(OR(G114="",H114=""),"",H114-G114+1)</f>
      </c>
      <c r="J114" s="16"/>
      <c r="K114" s="12">
        <f>IF(OR(E114="",I114=""),"",IF(E114="Hastalık",IF(OR(J114="Yok",I114&lt;=2),"Ödenek yok",G114+2),IF(OR(E114="İş kazası",E114="Meslek hastalığı"),G114,IF(E114="Analık (doğum)",IF(J114="Yok","Ödenek yok",G114),"Kontrol edin"))))</f>
      </c>
      <c r="L114" s="11">
        <f>IF(OR(E114="",I114=""),"",IF(E114="Hastalık",IF(J114="Yok",0,MAX(0,I114-2)),IF(OR(E114="İş kazası",E114="Meslek hastalığı"),I114,IF(AND(E114="Analık (doğum)",J114&lt;&gt;"Yok"),I114,0))))</f>
      </c>
      <c r="M114" s="16"/>
      <c r="N114" s="16"/>
      <c r="O114" s="14"/>
      <c r="P114" s="16"/>
      <c r="Q114" s="14"/>
      <c r="R114" s="16"/>
      <c r="S114" s="8">
        <f>IF(B114="","",IF(AND(OR(E114="İş kazası",E114="Meslek hastalığı"),P114&lt;&gt;"Yapıldı"),"SGK bildirimi kontrol edilsin",IF(OR(N114="",N114="Onay bekliyor"),"e-Vizite onayı bekliyor",IF(N114="Sorunlu","e-Vizite sorunu çözülsün",IF(R114&lt;&gt;"Evet","Bordroya işlenecek",IF(AND(Q114="",H114&lt;&gt;"",H114&lt;TODAY()),"İşe dönüş girilmedi","Tamamlandı"))))))</f>
      </c>
      <c r="T114" s="13"/>
    </row>
    <row r="115" spans="1:20" x14ac:dyDescent="0.25">
      <c r="A115" s="6">
        <v>110</v>
      </c>
      <c r="B115" s="17"/>
      <c r="C115" s="8">
        <f>IF(B115="","",IFERROR(VLOOKUP(B115,'Çalışanlar'!$A$6:$C$65,2,FALSE),"Listede yok"))</f>
      </c>
      <c r="D115" s="8">
        <f>IF(B115="","",IFERROR(VLOOKUP(B115,'Çalışanlar'!$A$6:$C$65,3,FALSE),""))</f>
      </c>
      <c r="E115" s="16"/>
      <c r="F115" s="16"/>
      <c r="G115" s="14"/>
      <c r="H115" s="14"/>
      <c r="I115" s="11">
        <f>IF(OR(G115="",H115=""),"",H115-G115+1)</f>
      </c>
      <c r="J115" s="16"/>
      <c r="K115" s="12">
        <f>IF(OR(E115="",I115=""),"",IF(E115="Hastalık",IF(OR(J115="Yok",I115&lt;=2),"Ödenek yok",G115+2),IF(OR(E115="İş kazası",E115="Meslek hastalığı"),G115,IF(E115="Analık (doğum)",IF(J115="Yok","Ödenek yok",G115),"Kontrol edin"))))</f>
      </c>
      <c r="L115" s="11">
        <f>IF(OR(E115="",I115=""),"",IF(E115="Hastalık",IF(J115="Yok",0,MAX(0,I115-2)),IF(OR(E115="İş kazası",E115="Meslek hastalığı"),I115,IF(AND(E115="Analık (doğum)",J115&lt;&gt;"Yok"),I115,0))))</f>
      </c>
      <c r="M115" s="16"/>
      <c r="N115" s="16"/>
      <c r="O115" s="14"/>
      <c r="P115" s="16"/>
      <c r="Q115" s="14"/>
      <c r="R115" s="16"/>
      <c r="S115" s="8">
        <f>IF(B115="","",IF(AND(OR(E115="İş kazası",E115="Meslek hastalığı"),P115&lt;&gt;"Yapıldı"),"SGK bildirimi kontrol edilsin",IF(OR(N115="",N115="Onay bekliyor"),"e-Vizite onayı bekliyor",IF(N115="Sorunlu","e-Vizite sorunu çözülsün",IF(R115&lt;&gt;"Evet","Bordroya işlenecek",IF(AND(Q115="",H115&lt;&gt;"",H115&lt;TODAY()),"İşe dönüş girilmedi","Tamamlandı"))))))</f>
      </c>
      <c r="T115" s="13"/>
    </row>
    <row r="116" spans="1:20" x14ac:dyDescent="0.25">
      <c r="A116" s="6">
        <v>111</v>
      </c>
      <c r="B116" s="17"/>
      <c r="C116" s="8">
        <f>IF(B116="","",IFERROR(VLOOKUP(B116,'Çalışanlar'!$A$6:$C$65,2,FALSE),"Listede yok"))</f>
      </c>
      <c r="D116" s="8">
        <f>IF(B116="","",IFERROR(VLOOKUP(B116,'Çalışanlar'!$A$6:$C$65,3,FALSE),""))</f>
      </c>
      <c r="E116" s="16"/>
      <c r="F116" s="16"/>
      <c r="G116" s="14"/>
      <c r="H116" s="14"/>
      <c r="I116" s="11">
        <f>IF(OR(G116="",H116=""),"",H116-G116+1)</f>
      </c>
      <c r="J116" s="16"/>
      <c r="K116" s="12">
        <f>IF(OR(E116="",I116=""),"",IF(E116="Hastalık",IF(OR(J116="Yok",I116&lt;=2),"Ödenek yok",G116+2),IF(OR(E116="İş kazası",E116="Meslek hastalığı"),G116,IF(E116="Analık (doğum)",IF(J116="Yok","Ödenek yok",G116),"Kontrol edin"))))</f>
      </c>
      <c r="L116" s="11">
        <f>IF(OR(E116="",I116=""),"",IF(E116="Hastalık",IF(J116="Yok",0,MAX(0,I116-2)),IF(OR(E116="İş kazası",E116="Meslek hastalığı"),I116,IF(AND(E116="Analık (doğum)",J116&lt;&gt;"Yok"),I116,0))))</f>
      </c>
      <c r="M116" s="16"/>
      <c r="N116" s="16"/>
      <c r="O116" s="14"/>
      <c r="P116" s="16"/>
      <c r="Q116" s="14"/>
      <c r="R116" s="16"/>
      <c r="S116" s="8">
        <f>IF(B116="","",IF(AND(OR(E116="İş kazası",E116="Meslek hastalığı"),P116&lt;&gt;"Yapıldı"),"SGK bildirimi kontrol edilsin",IF(OR(N116="",N116="Onay bekliyor"),"e-Vizite onayı bekliyor",IF(N116="Sorunlu","e-Vizite sorunu çözülsün",IF(R116&lt;&gt;"Evet","Bordroya işlenecek",IF(AND(Q116="",H116&lt;&gt;"",H116&lt;TODAY()),"İşe dönüş girilmedi","Tamamlandı"))))))</f>
      </c>
      <c r="T116" s="13"/>
    </row>
    <row r="117" spans="1:20" x14ac:dyDescent="0.25">
      <c r="A117" s="6">
        <v>112</v>
      </c>
      <c r="B117" s="17"/>
      <c r="C117" s="8">
        <f>IF(B117="","",IFERROR(VLOOKUP(B117,'Çalışanlar'!$A$6:$C$65,2,FALSE),"Listede yok"))</f>
      </c>
      <c r="D117" s="8">
        <f>IF(B117="","",IFERROR(VLOOKUP(B117,'Çalışanlar'!$A$6:$C$65,3,FALSE),""))</f>
      </c>
      <c r="E117" s="16"/>
      <c r="F117" s="16"/>
      <c r="G117" s="14"/>
      <c r="H117" s="14"/>
      <c r="I117" s="11">
        <f>IF(OR(G117="",H117=""),"",H117-G117+1)</f>
      </c>
      <c r="J117" s="16"/>
      <c r="K117" s="12">
        <f>IF(OR(E117="",I117=""),"",IF(E117="Hastalık",IF(OR(J117="Yok",I117&lt;=2),"Ödenek yok",G117+2),IF(OR(E117="İş kazası",E117="Meslek hastalığı"),G117,IF(E117="Analık (doğum)",IF(J117="Yok","Ödenek yok",G117),"Kontrol edin"))))</f>
      </c>
      <c r="L117" s="11">
        <f>IF(OR(E117="",I117=""),"",IF(E117="Hastalık",IF(J117="Yok",0,MAX(0,I117-2)),IF(OR(E117="İş kazası",E117="Meslek hastalığı"),I117,IF(AND(E117="Analık (doğum)",J117&lt;&gt;"Yok"),I117,0))))</f>
      </c>
      <c r="M117" s="16"/>
      <c r="N117" s="16"/>
      <c r="O117" s="14"/>
      <c r="P117" s="16"/>
      <c r="Q117" s="14"/>
      <c r="R117" s="16"/>
      <c r="S117" s="8">
        <f>IF(B117="","",IF(AND(OR(E117="İş kazası",E117="Meslek hastalığı"),P117&lt;&gt;"Yapıldı"),"SGK bildirimi kontrol edilsin",IF(OR(N117="",N117="Onay bekliyor"),"e-Vizite onayı bekliyor",IF(N117="Sorunlu","e-Vizite sorunu çözülsün",IF(R117&lt;&gt;"Evet","Bordroya işlenecek",IF(AND(Q117="",H117&lt;&gt;"",H117&lt;TODAY()),"İşe dönüş girilmedi","Tamamlandı"))))))</f>
      </c>
      <c r="T117" s="13"/>
    </row>
    <row r="118" spans="1:20" x14ac:dyDescent="0.25">
      <c r="A118" s="6">
        <v>113</v>
      </c>
      <c r="B118" s="17"/>
      <c r="C118" s="8">
        <f>IF(B118="","",IFERROR(VLOOKUP(B118,'Çalışanlar'!$A$6:$C$65,2,FALSE),"Listede yok"))</f>
      </c>
      <c r="D118" s="8">
        <f>IF(B118="","",IFERROR(VLOOKUP(B118,'Çalışanlar'!$A$6:$C$65,3,FALSE),""))</f>
      </c>
      <c r="E118" s="16"/>
      <c r="F118" s="16"/>
      <c r="G118" s="14"/>
      <c r="H118" s="14"/>
      <c r="I118" s="11">
        <f>IF(OR(G118="",H118=""),"",H118-G118+1)</f>
      </c>
      <c r="J118" s="16"/>
      <c r="K118" s="12">
        <f>IF(OR(E118="",I118=""),"",IF(E118="Hastalık",IF(OR(J118="Yok",I118&lt;=2),"Ödenek yok",G118+2),IF(OR(E118="İş kazası",E118="Meslek hastalığı"),G118,IF(E118="Analık (doğum)",IF(J118="Yok","Ödenek yok",G118),"Kontrol edin"))))</f>
      </c>
      <c r="L118" s="11">
        <f>IF(OR(E118="",I118=""),"",IF(E118="Hastalık",IF(J118="Yok",0,MAX(0,I118-2)),IF(OR(E118="İş kazası",E118="Meslek hastalığı"),I118,IF(AND(E118="Analık (doğum)",J118&lt;&gt;"Yok"),I118,0))))</f>
      </c>
      <c r="M118" s="16"/>
      <c r="N118" s="16"/>
      <c r="O118" s="14"/>
      <c r="P118" s="16"/>
      <c r="Q118" s="14"/>
      <c r="R118" s="16"/>
      <c r="S118" s="8">
        <f>IF(B118="","",IF(AND(OR(E118="İş kazası",E118="Meslek hastalığı"),P118&lt;&gt;"Yapıldı"),"SGK bildirimi kontrol edilsin",IF(OR(N118="",N118="Onay bekliyor"),"e-Vizite onayı bekliyor",IF(N118="Sorunlu","e-Vizite sorunu çözülsün",IF(R118&lt;&gt;"Evet","Bordroya işlenecek",IF(AND(Q118="",H118&lt;&gt;"",H118&lt;TODAY()),"İşe dönüş girilmedi","Tamamlandı"))))))</f>
      </c>
      <c r="T118" s="13"/>
    </row>
    <row r="119" spans="1:20" x14ac:dyDescent="0.25">
      <c r="A119" s="6">
        <v>114</v>
      </c>
      <c r="B119" s="17"/>
      <c r="C119" s="8">
        <f>IF(B119="","",IFERROR(VLOOKUP(B119,'Çalışanlar'!$A$6:$C$65,2,FALSE),"Listede yok"))</f>
      </c>
      <c r="D119" s="8">
        <f>IF(B119="","",IFERROR(VLOOKUP(B119,'Çalışanlar'!$A$6:$C$65,3,FALSE),""))</f>
      </c>
      <c r="E119" s="16"/>
      <c r="F119" s="16"/>
      <c r="G119" s="14"/>
      <c r="H119" s="14"/>
      <c r="I119" s="11">
        <f>IF(OR(G119="",H119=""),"",H119-G119+1)</f>
      </c>
      <c r="J119" s="16"/>
      <c r="K119" s="12">
        <f>IF(OR(E119="",I119=""),"",IF(E119="Hastalık",IF(OR(J119="Yok",I119&lt;=2),"Ödenek yok",G119+2),IF(OR(E119="İş kazası",E119="Meslek hastalığı"),G119,IF(E119="Analık (doğum)",IF(J119="Yok","Ödenek yok",G119),"Kontrol edin"))))</f>
      </c>
      <c r="L119" s="11">
        <f>IF(OR(E119="",I119=""),"",IF(E119="Hastalık",IF(J119="Yok",0,MAX(0,I119-2)),IF(OR(E119="İş kazası",E119="Meslek hastalığı"),I119,IF(AND(E119="Analık (doğum)",J119&lt;&gt;"Yok"),I119,0))))</f>
      </c>
      <c r="M119" s="16"/>
      <c r="N119" s="16"/>
      <c r="O119" s="14"/>
      <c r="P119" s="16"/>
      <c r="Q119" s="14"/>
      <c r="R119" s="16"/>
      <c r="S119" s="8">
        <f>IF(B119="","",IF(AND(OR(E119="İş kazası",E119="Meslek hastalığı"),P119&lt;&gt;"Yapıldı"),"SGK bildirimi kontrol edilsin",IF(OR(N119="",N119="Onay bekliyor"),"e-Vizite onayı bekliyor",IF(N119="Sorunlu","e-Vizite sorunu çözülsün",IF(R119&lt;&gt;"Evet","Bordroya işlenecek",IF(AND(Q119="",H119&lt;&gt;"",H119&lt;TODAY()),"İşe dönüş girilmedi","Tamamlandı"))))))</f>
      </c>
      <c r="T119" s="13"/>
    </row>
    <row r="120" spans="1:20" x14ac:dyDescent="0.25">
      <c r="A120" s="6">
        <v>115</v>
      </c>
      <c r="B120" s="17"/>
      <c r="C120" s="8">
        <f>IF(B120="","",IFERROR(VLOOKUP(B120,'Çalışanlar'!$A$6:$C$65,2,FALSE),"Listede yok"))</f>
      </c>
      <c r="D120" s="8">
        <f>IF(B120="","",IFERROR(VLOOKUP(B120,'Çalışanlar'!$A$6:$C$65,3,FALSE),""))</f>
      </c>
      <c r="E120" s="16"/>
      <c r="F120" s="16"/>
      <c r="G120" s="14"/>
      <c r="H120" s="14"/>
      <c r="I120" s="11">
        <f>IF(OR(G120="",H120=""),"",H120-G120+1)</f>
      </c>
      <c r="J120" s="16"/>
      <c r="K120" s="12">
        <f>IF(OR(E120="",I120=""),"",IF(E120="Hastalık",IF(OR(J120="Yok",I120&lt;=2),"Ödenek yok",G120+2),IF(OR(E120="İş kazası",E120="Meslek hastalığı"),G120,IF(E120="Analık (doğum)",IF(J120="Yok","Ödenek yok",G120),"Kontrol edin"))))</f>
      </c>
      <c r="L120" s="11">
        <f>IF(OR(E120="",I120=""),"",IF(E120="Hastalık",IF(J120="Yok",0,MAX(0,I120-2)),IF(OR(E120="İş kazası",E120="Meslek hastalığı"),I120,IF(AND(E120="Analık (doğum)",J120&lt;&gt;"Yok"),I120,0))))</f>
      </c>
      <c r="M120" s="16"/>
      <c r="N120" s="16"/>
      <c r="O120" s="14"/>
      <c r="P120" s="16"/>
      <c r="Q120" s="14"/>
      <c r="R120" s="16"/>
      <c r="S120" s="8">
        <f>IF(B120="","",IF(AND(OR(E120="İş kazası",E120="Meslek hastalığı"),P120&lt;&gt;"Yapıldı"),"SGK bildirimi kontrol edilsin",IF(OR(N120="",N120="Onay bekliyor"),"e-Vizite onayı bekliyor",IF(N120="Sorunlu","e-Vizite sorunu çözülsün",IF(R120&lt;&gt;"Evet","Bordroya işlenecek",IF(AND(Q120="",H120&lt;&gt;"",H120&lt;TODAY()),"İşe dönüş girilmedi","Tamamlandı"))))))</f>
      </c>
      <c r="T120" s="13"/>
    </row>
    <row r="121" spans="1:20" x14ac:dyDescent="0.25">
      <c r="A121" s="6">
        <v>116</v>
      </c>
      <c r="B121" s="17"/>
      <c r="C121" s="8">
        <f>IF(B121="","",IFERROR(VLOOKUP(B121,'Çalışanlar'!$A$6:$C$65,2,FALSE),"Listede yok"))</f>
      </c>
      <c r="D121" s="8">
        <f>IF(B121="","",IFERROR(VLOOKUP(B121,'Çalışanlar'!$A$6:$C$65,3,FALSE),""))</f>
      </c>
      <c r="E121" s="16"/>
      <c r="F121" s="16"/>
      <c r="G121" s="14"/>
      <c r="H121" s="14"/>
      <c r="I121" s="11">
        <f>IF(OR(G121="",H121=""),"",H121-G121+1)</f>
      </c>
      <c r="J121" s="16"/>
      <c r="K121" s="12">
        <f>IF(OR(E121="",I121=""),"",IF(E121="Hastalık",IF(OR(J121="Yok",I121&lt;=2),"Ödenek yok",G121+2),IF(OR(E121="İş kazası",E121="Meslek hastalığı"),G121,IF(E121="Analık (doğum)",IF(J121="Yok","Ödenek yok",G121),"Kontrol edin"))))</f>
      </c>
      <c r="L121" s="11">
        <f>IF(OR(E121="",I121=""),"",IF(E121="Hastalık",IF(J121="Yok",0,MAX(0,I121-2)),IF(OR(E121="İş kazası",E121="Meslek hastalığı"),I121,IF(AND(E121="Analık (doğum)",J121&lt;&gt;"Yok"),I121,0))))</f>
      </c>
      <c r="M121" s="16"/>
      <c r="N121" s="16"/>
      <c r="O121" s="14"/>
      <c r="P121" s="16"/>
      <c r="Q121" s="14"/>
      <c r="R121" s="16"/>
      <c r="S121" s="8">
        <f>IF(B121="","",IF(AND(OR(E121="İş kazası",E121="Meslek hastalığı"),P121&lt;&gt;"Yapıldı"),"SGK bildirimi kontrol edilsin",IF(OR(N121="",N121="Onay bekliyor"),"e-Vizite onayı bekliyor",IF(N121="Sorunlu","e-Vizite sorunu çözülsün",IF(R121&lt;&gt;"Evet","Bordroya işlenecek",IF(AND(Q121="",H121&lt;&gt;"",H121&lt;TODAY()),"İşe dönüş girilmedi","Tamamlandı"))))))</f>
      </c>
      <c r="T121" s="13"/>
    </row>
    <row r="122" spans="1:20" x14ac:dyDescent="0.25">
      <c r="A122" s="6">
        <v>117</v>
      </c>
      <c r="B122" s="17"/>
      <c r="C122" s="8">
        <f>IF(B122="","",IFERROR(VLOOKUP(B122,'Çalışanlar'!$A$6:$C$65,2,FALSE),"Listede yok"))</f>
      </c>
      <c r="D122" s="8">
        <f>IF(B122="","",IFERROR(VLOOKUP(B122,'Çalışanlar'!$A$6:$C$65,3,FALSE),""))</f>
      </c>
      <c r="E122" s="16"/>
      <c r="F122" s="16"/>
      <c r="G122" s="14"/>
      <c r="H122" s="14"/>
      <c r="I122" s="11">
        <f>IF(OR(G122="",H122=""),"",H122-G122+1)</f>
      </c>
      <c r="J122" s="16"/>
      <c r="K122" s="12">
        <f>IF(OR(E122="",I122=""),"",IF(E122="Hastalık",IF(OR(J122="Yok",I122&lt;=2),"Ödenek yok",G122+2),IF(OR(E122="İş kazası",E122="Meslek hastalığı"),G122,IF(E122="Analık (doğum)",IF(J122="Yok","Ödenek yok",G122),"Kontrol edin"))))</f>
      </c>
      <c r="L122" s="11">
        <f>IF(OR(E122="",I122=""),"",IF(E122="Hastalık",IF(J122="Yok",0,MAX(0,I122-2)),IF(OR(E122="İş kazası",E122="Meslek hastalığı"),I122,IF(AND(E122="Analık (doğum)",J122&lt;&gt;"Yok"),I122,0))))</f>
      </c>
      <c r="M122" s="16"/>
      <c r="N122" s="16"/>
      <c r="O122" s="14"/>
      <c r="P122" s="16"/>
      <c r="Q122" s="14"/>
      <c r="R122" s="16"/>
      <c r="S122" s="8">
        <f>IF(B122="","",IF(AND(OR(E122="İş kazası",E122="Meslek hastalığı"),P122&lt;&gt;"Yapıldı"),"SGK bildirimi kontrol edilsin",IF(OR(N122="",N122="Onay bekliyor"),"e-Vizite onayı bekliyor",IF(N122="Sorunlu","e-Vizite sorunu çözülsün",IF(R122&lt;&gt;"Evet","Bordroya işlenecek",IF(AND(Q122="",H122&lt;&gt;"",H122&lt;TODAY()),"İşe dönüş girilmedi","Tamamlandı"))))))</f>
      </c>
      <c r="T122" s="13"/>
    </row>
    <row r="123" spans="1:20" x14ac:dyDescent="0.25">
      <c r="A123" s="6">
        <v>118</v>
      </c>
      <c r="B123" s="17"/>
      <c r="C123" s="8">
        <f>IF(B123="","",IFERROR(VLOOKUP(B123,'Çalışanlar'!$A$6:$C$65,2,FALSE),"Listede yok"))</f>
      </c>
      <c r="D123" s="8">
        <f>IF(B123="","",IFERROR(VLOOKUP(B123,'Çalışanlar'!$A$6:$C$65,3,FALSE),""))</f>
      </c>
      <c r="E123" s="16"/>
      <c r="F123" s="16"/>
      <c r="G123" s="14"/>
      <c r="H123" s="14"/>
      <c r="I123" s="11">
        <f>IF(OR(G123="",H123=""),"",H123-G123+1)</f>
      </c>
      <c r="J123" s="16"/>
      <c r="K123" s="12">
        <f>IF(OR(E123="",I123=""),"",IF(E123="Hastalık",IF(OR(J123="Yok",I123&lt;=2),"Ödenek yok",G123+2),IF(OR(E123="İş kazası",E123="Meslek hastalığı"),G123,IF(E123="Analık (doğum)",IF(J123="Yok","Ödenek yok",G123),"Kontrol edin"))))</f>
      </c>
      <c r="L123" s="11">
        <f>IF(OR(E123="",I123=""),"",IF(E123="Hastalık",IF(J123="Yok",0,MAX(0,I123-2)),IF(OR(E123="İş kazası",E123="Meslek hastalığı"),I123,IF(AND(E123="Analık (doğum)",J123&lt;&gt;"Yok"),I123,0))))</f>
      </c>
      <c r="M123" s="16"/>
      <c r="N123" s="16"/>
      <c r="O123" s="14"/>
      <c r="P123" s="16"/>
      <c r="Q123" s="14"/>
      <c r="R123" s="16"/>
      <c r="S123" s="8">
        <f>IF(B123="","",IF(AND(OR(E123="İş kazası",E123="Meslek hastalığı"),P123&lt;&gt;"Yapıldı"),"SGK bildirimi kontrol edilsin",IF(OR(N123="",N123="Onay bekliyor"),"e-Vizite onayı bekliyor",IF(N123="Sorunlu","e-Vizite sorunu çözülsün",IF(R123&lt;&gt;"Evet","Bordroya işlenecek",IF(AND(Q123="",H123&lt;&gt;"",H123&lt;TODAY()),"İşe dönüş girilmedi","Tamamlandı"))))))</f>
      </c>
      <c r="T123" s="13"/>
    </row>
    <row r="124" spans="1:20" x14ac:dyDescent="0.25">
      <c r="A124" s="6">
        <v>119</v>
      </c>
      <c r="B124" s="17"/>
      <c r="C124" s="8">
        <f>IF(B124="","",IFERROR(VLOOKUP(B124,'Çalışanlar'!$A$6:$C$65,2,FALSE),"Listede yok"))</f>
      </c>
      <c r="D124" s="8">
        <f>IF(B124="","",IFERROR(VLOOKUP(B124,'Çalışanlar'!$A$6:$C$65,3,FALSE),""))</f>
      </c>
      <c r="E124" s="16"/>
      <c r="F124" s="16"/>
      <c r="G124" s="14"/>
      <c r="H124" s="14"/>
      <c r="I124" s="11">
        <f>IF(OR(G124="",H124=""),"",H124-G124+1)</f>
      </c>
      <c r="J124" s="16"/>
      <c r="K124" s="12">
        <f>IF(OR(E124="",I124=""),"",IF(E124="Hastalık",IF(OR(J124="Yok",I124&lt;=2),"Ödenek yok",G124+2),IF(OR(E124="İş kazası",E124="Meslek hastalığı"),G124,IF(E124="Analık (doğum)",IF(J124="Yok","Ödenek yok",G124),"Kontrol edin"))))</f>
      </c>
      <c r="L124" s="11">
        <f>IF(OR(E124="",I124=""),"",IF(E124="Hastalık",IF(J124="Yok",0,MAX(0,I124-2)),IF(OR(E124="İş kazası",E124="Meslek hastalığı"),I124,IF(AND(E124="Analık (doğum)",J124&lt;&gt;"Yok"),I124,0))))</f>
      </c>
      <c r="M124" s="16"/>
      <c r="N124" s="16"/>
      <c r="O124" s="14"/>
      <c r="P124" s="16"/>
      <c r="Q124" s="14"/>
      <c r="R124" s="16"/>
      <c r="S124" s="8">
        <f>IF(B124="","",IF(AND(OR(E124="İş kazası",E124="Meslek hastalığı"),P124&lt;&gt;"Yapıldı"),"SGK bildirimi kontrol edilsin",IF(OR(N124="",N124="Onay bekliyor"),"e-Vizite onayı bekliyor",IF(N124="Sorunlu","e-Vizite sorunu çözülsün",IF(R124&lt;&gt;"Evet","Bordroya işlenecek",IF(AND(Q124="",H124&lt;&gt;"",H124&lt;TODAY()),"İşe dönüş girilmedi","Tamamlandı"))))))</f>
      </c>
      <c r="T124" s="13"/>
    </row>
    <row r="125" spans="1:20" x14ac:dyDescent="0.25">
      <c r="A125" s="6">
        <v>120</v>
      </c>
      <c r="B125" s="17"/>
      <c r="C125" s="8">
        <f>IF(B125="","",IFERROR(VLOOKUP(B125,'Çalışanlar'!$A$6:$C$65,2,FALSE),"Listede yok"))</f>
      </c>
      <c r="D125" s="8">
        <f>IF(B125="","",IFERROR(VLOOKUP(B125,'Çalışanlar'!$A$6:$C$65,3,FALSE),""))</f>
      </c>
      <c r="E125" s="16"/>
      <c r="F125" s="16"/>
      <c r="G125" s="14"/>
      <c r="H125" s="14"/>
      <c r="I125" s="11">
        <f>IF(OR(G125="",H125=""),"",H125-G125+1)</f>
      </c>
      <c r="J125" s="16"/>
      <c r="K125" s="12">
        <f>IF(OR(E125="",I125=""),"",IF(E125="Hastalık",IF(OR(J125="Yok",I125&lt;=2),"Ödenek yok",G125+2),IF(OR(E125="İş kazası",E125="Meslek hastalığı"),G125,IF(E125="Analık (doğum)",IF(J125="Yok","Ödenek yok",G125),"Kontrol edin"))))</f>
      </c>
      <c r="L125" s="11">
        <f>IF(OR(E125="",I125=""),"",IF(E125="Hastalık",IF(J125="Yok",0,MAX(0,I125-2)),IF(OR(E125="İş kazası",E125="Meslek hastalığı"),I125,IF(AND(E125="Analık (doğum)",J125&lt;&gt;"Yok"),I125,0))))</f>
      </c>
      <c r="M125" s="16"/>
      <c r="N125" s="16"/>
      <c r="O125" s="14"/>
      <c r="P125" s="16"/>
      <c r="Q125" s="14"/>
      <c r="R125" s="16"/>
      <c r="S125" s="8">
        <f>IF(B125="","",IF(AND(OR(E125="İş kazası",E125="Meslek hastalığı"),P125&lt;&gt;"Yapıldı"),"SGK bildirimi kontrol edilsin",IF(OR(N125="",N125="Onay bekliyor"),"e-Vizite onayı bekliyor",IF(N125="Sorunlu","e-Vizite sorunu çözülsün",IF(R125&lt;&gt;"Evet","Bordroya işlenecek",IF(AND(Q125="",H125&lt;&gt;"",H125&lt;TODAY()),"İşe dönüş girilmedi","Tamamlandı"))))))</f>
      </c>
      <c r="T125" s="13"/>
    </row>
    <row r="126" spans="1:20" x14ac:dyDescent="0.25">
      <c r="A126" s="6">
        <v>121</v>
      </c>
      <c r="B126" s="17"/>
      <c r="C126" s="8">
        <f>IF(B126="","",IFERROR(VLOOKUP(B126,'Çalışanlar'!$A$6:$C$65,2,FALSE),"Listede yok"))</f>
      </c>
      <c r="D126" s="8">
        <f>IF(B126="","",IFERROR(VLOOKUP(B126,'Çalışanlar'!$A$6:$C$65,3,FALSE),""))</f>
      </c>
      <c r="E126" s="16"/>
      <c r="F126" s="16"/>
      <c r="G126" s="14"/>
      <c r="H126" s="14"/>
      <c r="I126" s="11">
        <f>IF(OR(G126="",H126=""),"",H126-G126+1)</f>
      </c>
      <c r="J126" s="16"/>
      <c r="K126" s="12">
        <f>IF(OR(E126="",I126=""),"",IF(E126="Hastalık",IF(OR(J126="Yok",I126&lt;=2),"Ödenek yok",G126+2),IF(OR(E126="İş kazası",E126="Meslek hastalığı"),G126,IF(E126="Analık (doğum)",IF(J126="Yok","Ödenek yok",G126),"Kontrol edin"))))</f>
      </c>
      <c r="L126" s="11">
        <f>IF(OR(E126="",I126=""),"",IF(E126="Hastalık",IF(J126="Yok",0,MAX(0,I126-2)),IF(OR(E126="İş kazası",E126="Meslek hastalığı"),I126,IF(AND(E126="Analık (doğum)",J126&lt;&gt;"Yok"),I126,0))))</f>
      </c>
      <c r="M126" s="16"/>
      <c r="N126" s="16"/>
      <c r="O126" s="14"/>
      <c r="P126" s="16"/>
      <c r="Q126" s="14"/>
      <c r="R126" s="16"/>
      <c r="S126" s="8">
        <f>IF(B126="","",IF(AND(OR(E126="İş kazası",E126="Meslek hastalığı"),P126&lt;&gt;"Yapıldı"),"SGK bildirimi kontrol edilsin",IF(OR(N126="",N126="Onay bekliyor"),"e-Vizite onayı bekliyor",IF(N126="Sorunlu","e-Vizite sorunu çözülsün",IF(R126&lt;&gt;"Evet","Bordroya işlenecek",IF(AND(Q126="",H126&lt;&gt;"",H126&lt;TODAY()),"İşe dönüş girilmedi","Tamamlandı"))))))</f>
      </c>
      <c r="T126" s="13"/>
    </row>
    <row r="127" spans="1:20" x14ac:dyDescent="0.25">
      <c r="A127" s="6">
        <v>122</v>
      </c>
      <c r="B127" s="17"/>
      <c r="C127" s="8">
        <f>IF(B127="","",IFERROR(VLOOKUP(B127,'Çalışanlar'!$A$6:$C$65,2,FALSE),"Listede yok"))</f>
      </c>
      <c r="D127" s="8">
        <f>IF(B127="","",IFERROR(VLOOKUP(B127,'Çalışanlar'!$A$6:$C$65,3,FALSE),""))</f>
      </c>
      <c r="E127" s="16"/>
      <c r="F127" s="16"/>
      <c r="G127" s="14"/>
      <c r="H127" s="14"/>
      <c r="I127" s="11">
        <f>IF(OR(G127="",H127=""),"",H127-G127+1)</f>
      </c>
      <c r="J127" s="16"/>
      <c r="K127" s="12">
        <f>IF(OR(E127="",I127=""),"",IF(E127="Hastalık",IF(OR(J127="Yok",I127&lt;=2),"Ödenek yok",G127+2),IF(OR(E127="İş kazası",E127="Meslek hastalığı"),G127,IF(E127="Analık (doğum)",IF(J127="Yok","Ödenek yok",G127),"Kontrol edin"))))</f>
      </c>
      <c r="L127" s="11">
        <f>IF(OR(E127="",I127=""),"",IF(E127="Hastalık",IF(J127="Yok",0,MAX(0,I127-2)),IF(OR(E127="İş kazası",E127="Meslek hastalığı"),I127,IF(AND(E127="Analık (doğum)",J127&lt;&gt;"Yok"),I127,0))))</f>
      </c>
      <c r="M127" s="16"/>
      <c r="N127" s="16"/>
      <c r="O127" s="14"/>
      <c r="P127" s="16"/>
      <c r="Q127" s="14"/>
      <c r="R127" s="16"/>
      <c r="S127" s="8">
        <f>IF(B127="","",IF(AND(OR(E127="İş kazası",E127="Meslek hastalığı"),P127&lt;&gt;"Yapıldı"),"SGK bildirimi kontrol edilsin",IF(OR(N127="",N127="Onay bekliyor"),"e-Vizite onayı bekliyor",IF(N127="Sorunlu","e-Vizite sorunu çözülsün",IF(R127&lt;&gt;"Evet","Bordroya işlenecek",IF(AND(Q127="",H127&lt;&gt;"",H127&lt;TODAY()),"İşe dönüş girilmedi","Tamamlandı"))))))</f>
      </c>
      <c r="T127" s="13"/>
    </row>
    <row r="128" spans="1:20" x14ac:dyDescent="0.25">
      <c r="A128" s="6">
        <v>123</v>
      </c>
      <c r="B128" s="17"/>
      <c r="C128" s="8">
        <f>IF(B128="","",IFERROR(VLOOKUP(B128,'Çalışanlar'!$A$6:$C$65,2,FALSE),"Listede yok"))</f>
      </c>
      <c r="D128" s="8">
        <f>IF(B128="","",IFERROR(VLOOKUP(B128,'Çalışanlar'!$A$6:$C$65,3,FALSE),""))</f>
      </c>
      <c r="E128" s="16"/>
      <c r="F128" s="16"/>
      <c r="G128" s="14"/>
      <c r="H128" s="14"/>
      <c r="I128" s="11">
        <f>IF(OR(G128="",H128=""),"",H128-G128+1)</f>
      </c>
      <c r="J128" s="16"/>
      <c r="K128" s="12">
        <f>IF(OR(E128="",I128=""),"",IF(E128="Hastalık",IF(OR(J128="Yok",I128&lt;=2),"Ödenek yok",G128+2),IF(OR(E128="İş kazası",E128="Meslek hastalığı"),G128,IF(E128="Analık (doğum)",IF(J128="Yok","Ödenek yok",G128),"Kontrol edin"))))</f>
      </c>
      <c r="L128" s="11">
        <f>IF(OR(E128="",I128=""),"",IF(E128="Hastalık",IF(J128="Yok",0,MAX(0,I128-2)),IF(OR(E128="İş kazası",E128="Meslek hastalığı"),I128,IF(AND(E128="Analık (doğum)",J128&lt;&gt;"Yok"),I128,0))))</f>
      </c>
      <c r="M128" s="16"/>
      <c r="N128" s="16"/>
      <c r="O128" s="14"/>
      <c r="P128" s="16"/>
      <c r="Q128" s="14"/>
      <c r="R128" s="16"/>
      <c r="S128" s="8">
        <f>IF(B128="","",IF(AND(OR(E128="İş kazası",E128="Meslek hastalığı"),P128&lt;&gt;"Yapıldı"),"SGK bildirimi kontrol edilsin",IF(OR(N128="",N128="Onay bekliyor"),"e-Vizite onayı bekliyor",IF(N128="Sorunlu","e-Vizite sorunu çözülsün",IF(R128&lt;&gt;"Evet","Bordroya işlenecek",IF(AND(Q128="",H128&lt;&gt;"",H128&lt;TODAY()),"İşe dönüş girilmedi","Tamamlandı"))))))</f>
      </c>
      <c r="T128" s="13"/>
    </row>
    <row r="129" spans="1:20" x14ac:dyDescent="0.25">
      <c r="A129" s="6">
        <v>124</v>
      </c>
      <c r="B129" s="17"/>
      <c r="C129" s="8">
        <f>IF(B129="","",IFERROR(VLOOKUP(B129,'Çalışanlar'!$A$6:$C$65,2,FALSE),"Listede yok"))</f>
      </c>
      <c r="D129" s="8">
        <f>IF(B129="","",IFERROR(VLOOKUP(B129,'Çalışanlar'!$A$6:$C$65,3,FALSE),""))</f>
      </c>
      <c r="E129" s="16"/>
      <c r="F129" s="16"/>
      <c r="G129" s="14"/>
      <c r="H129" s="14"/>
      <c r="I129" s="11">
        <f>IF(OR(G129="",H129=""),"",H129-G129+1)</f>
      </c>
      <c r="J129" s="16"/>
      <c r="K129" s="12">
        <f>IF(OR(E129="",I129=""),"",IF(E129="Hastalık",IF(OR(J129="Yok",I129&lt;=2),"Ödenek yok",G129+2),IF(OR(E129="İş kazası",E129="Meslek hastalığı"),G129,IF(E129="Analık (doğum)",IF(J129="Yok","Ödenek yok",G129),"Kontrol edin"))))</f>
      </c>
      <c r="L129" s="11">
        <f>IF(OR(E129="",I129=""),"",IF(E129="Hastalık",IF(J129="Yok",0,MAX(0,I129-2)),IF(OR(E129="İş kazası",E129="Meslek hastalığı"),I129,IF(AND(E129="Analık (doğum)",J129&lt;&gt;"Yok"),I129,0))))</f>
      </c>
      <c r="M129" s="16"/>
      <c r="N129" s="16"/>
      <c r="O129" s="14"/>
      <c r="P129" s="16"/>
      <c r="Q129" s="14"/>
      <c r="R129" s="16"/>
      <c r="S129" s="8">
        <f>IF(B129="","",IF(AND(OR(E129="İş kazası",E129="Meslek hastalığı"),P129&lt;&gt;"Yapıldı"),"SGK bildirimi kontrol edilsin",IF(OR(N129="",N129="Onay bekliyor"),"e-Vizite onayı bekliyor",IF(N129="Sorunlu","e-Vizite sorunu çözülsün",IF(R129&lt;&gt;"Evet","Bordroya işlenecek",IF(AND(Q129="",H129&lt;&gt;"",H129&lt;TODAY()),"İşe dönüş girilmedi","Tamamlandı"))))))</f>
      </c>
      <c r="T129" s="13"/>
    </row>
    <row r="130" spans="1:20" x14ac:dyDescent="0.25">
      <c r="A130" s="6">
        <v>125</v>
      </c>
      <c r="B130" s="17"/>
      <c r="C130" s="8">
        <f>IF(B130="","",IFERROR(VLOOKUP(B130,'Çalışanlar'!$A$6:$C$65,2,FALSE),"Listede yok"))</f>
      </c>
      <c r="D130" s="8">
        <f>IF(B130="","",IFERROR(VLOOKUP(B130,'Çalışanlar'!$A$6:$C$65,3,FALSE),""))</f>
      </c>
      <c r="E130" s="16"/>
      <c r="F130" s="16"/>
      <c r="G130" s="14"/>
      <c r="H130" s="14"/>
      <c r="I130" s="11">
        <f>IF(OR(G130="",H130=""),"",H130-G130+1)</f>
      </c>
      <c r="J130" s="16"/>
      <c r="K130" s="12">
        <f>IF(OR(E130="",I130=""),"",IF(E130="Hastalık",IF(OR(J130="Yok",I130&lt;=2),"Ödenek yok",G130+2),IF(OR(E130="İş kazası",E130="Meslek hastalığı"),G130,IF(E130="Analık (doğum)",IF(J130="Yok","Ödenek yok",G130),"Kontrol edin"))))</f>
      </c>
      <c r="L130" s="11">
        <f>IF(OR(E130="",I130=""),"",IF(E130="Hastalık",IF(J130="Yok",0,MAX(0,I130-2)),IF(OR(E130="İş kazası",E130="Meslek hastalığı"),I130,IF(AND(E130="Analık (doğum)",J130&lt;&gt;"Yok"),I130,0))))</f>
      </c>
      <c r="M130" s="16"/>
      <c r="N130" s="16"/>
      <c r="O130" s="14"/>
      <c r="P130" s="16"/>
      <c r="Q130" s="14"/>
      <c r="R130" s="16"/>
      <c r="S130" s="8">
        <f>IF(B130="","",IF(AND(OR(E130="İş kazası",E130="Meslek hastalığı"),P130&lt;&gt;"Yapıldı"),"SGK bildirimi kontrol edilsin",IF(OR(N130="",N130="Onay bekliyor"),"e-Vizite onayı bekliyor",IF(N130="Sorunlu","e-Vizite sorunu çözülsün",IF(R130&lt;&gt;"Evet","Bordroya işlenecek",IF(AND(Q130="",H130&lt;&gt;"",H130&lt;TODAY()),"İşe dönüş girilmedi","Tamamlandı"))))))</f>
      </c>
      <c r="T130" s="13"/>
    </row>
    <row r="131" spans="1:20" x14ac:dyDescent="0.25">
      <c r="A131" s="6">
        <v>126</v>
      </c>
      <c r="B131" s="17"/>
      <c r="C131" s="8">
        <f>IF(B131="","",IFERROR(VLOOKUP(B131,'Çalışanlar'!$A$6:$C$65,2,FALSE),"Listede yok"))</f>
      </c>
      <c r="D131" s="8">
        <f>IF(B131="","",IFERROR(VLOOKUP(B131,'Çalışanlar'!$A$6:$C$65,3,FALSE),""))</f>
      </c>
      <c r="E131" s="16"/>
      <c r="F131" s="16"/>
      <c r="G131" s="14"/>
      <c r="H131" s="14"/>
      <c r="I131" s="11">
        <f>IF(OR(G131="",H131=""),"",H131-G131+1)</f>
      </c>
      <c r="J131" s="16"/>
      <c r="K131" s="12">
        <f>IF(OR(E131="",I131=""),"",IF(E131="Hastalık",IF(OR(J131="Yok",I131&lt;=2),"Ödenek yok",G131+2),IF(OR(E131="İş kazası",E131="Meslek hastalığı"),G131,IF(E131="Analık (doğum)",IF(J131="Yok","Ödenek yok",G131),"Kontrol edin"))))</f>
      </c>
      <c r="L131" s="11">
        <f>IF(OR(E131="",I131=""),"",IF(E131="Hastalık",IF(J131="Yok",0,MAX(0,I131-2)),IF(OR(E131="İş kazası",E131="Meslek hastalığı"),I131,IF(AND(E131="Analık (doğum)",J131&lt;&gt;"Yok"),I131,0))))</f>
      </c>
      <c r="M131" s="16"/>
      <c r="N131" s="16"/>
      <c r="O131" s="14"/>
      <c r="P131" s="16"/>
      <c r="Q131" s="14"/>
      <c r="R131" s="16"/>
      <c r="S131" s="8">
        <f>IF(B131="","",IF(AND(OR(E131="İş kazası",E131="Meslek hastalığı"),P131&lt;&gt;"Yapıldı"),"SGK bildirimi kontrol edilsin",IF(OR(N131="",N131="Onay bekliyor"),"e-Vizite onayı bekliyor",IF(N131="Sorunlu","e-Vizite sorunu çözülsün",IF(R131&lt;&gt;"Evet","Bordroya işlenecek",IF(AND(Q131="",H131&lt;&gt;"",H131&lt;TODAY()),"İşe dönüş girilmedi","Tamamlandı"))))))</f>
      </c>
      <c r="T131" s="13"/>
    </row>
    <row r="132" spans="1:20" x14ac:dyDescent="0.25">
      <c r="A132" s="6">
        <v>127</v>
      </c>
      <c r="B132" s="17"/>
      <c r="C132" s="8">
        <f>IF(B132="","",IFERROR(VLOOKUP(B132,'Çalışanlar'!$A$6:$C$65,2,FALSE),"Listede yok"))</f>
      </c>
      <c r="D132" s="8">
        <f>IF(B132="","",IFERROR(VLOOKUP(B132,'Çalışanlar'!$A$6:$C$65,3,FALSE),""))</f>
      </c>
      <c r="E132" s="16"/>
      <c r="F132" s="16"/>
      <c r="G132" s="14"/>
      <c r="H132" s="14"/>
      <c r="I132" s="11">
        <f>IF(OR(G132="",H132=""),"",H132-G132+1)</f>
      </c>
      <c r="J132" s="16"/>
      <c r="K132" s="12">
        <f>IF(OR(E132="",I132=""),"",IF(E132="Hastalık",IF(OR(J132="Yok",I132&lt;=2),"Ödenek yok",G132+2),IF(OR(E132="İş kazası",E132="Meslek hastalığı"),G132,IF(E132="Analık (doğum)",IF(J132="Yok","Ödenek yok",G132),"Kontrol edin"))))</f>
      </c>
      <c r="L132" s="11">
        <f>IF(OR(E132="",I132=""),"",IF(E132="Hastalık",IF(J132="Yok",0,MAX(0,I132-2)),IF(OR(E132="İş kazası",E132="Meslek hastalığı"),I132,IF(AND(E132="Analık (doğum)",J132&lt;&gt;"Yok"),I132,0))))</f>
      </c>
      <c r="M132" s="16"/>
      <c r="N132" s="16"/>
      <c r="O132" s="14"/>
      <c r="P132" s="16"/>
      <c r="Q132" s="14"/>
      <c r="R132" s="16"/>
      <c r="S132" s="8">
        <f>IF(B132="","",IF(AND(OR(E132="İş kazası",E132="Meslek hastalığı"),P132&lt;&gt;"Yapıldı"),"SGK bildirimi kontrol edilsin",IF(OR(N132="",N132="Onay bekliyor"),"e-Vizite onayı bekliyor",IF(N132="Sorunlu","e-Vizite sorunu çözülsün",IF(R132&lt;&gt;"Evet","Bordroya işlenecek",IF(AND(Q132="",H132&lt;&gt;"",H132&lt;TODAY()),"İşe dönüş girilmedi","Tamamlandı"))))))</f>
      </c>
      <c r="T132" s="13"/>
    </row>
    <row r="133" spans="1:20" x14ac:dyDescent="0.25">
      <c r="A133" s="6">
        <v>128</v>
      </c>
      <c r="B133" s="17"/>
      <c r="C133" s="8">
        <f>IF(B133="","",IFERROR(VLOOKUP(B133,'Çalışanlar'!$A$6:$C$65,2,FALSE),"Listede yok"))</f>
      </c>
      <c r="D133" s="8">
        <f>IF(B133="","",IFERROR(VLOOKUP(B133,'Çalışanlar'!$A$6:$C$65,3,FALSE),""))</f>
      </c>
      <c r="E133" s="16"/>
      <c r="F133" s="16"/>
      <c r="G133" s="14"/>
      <c r="H133" s="14"/>
      <c r="I133" s="11">
        <f>IF(OR(G133="",H133=""),"",H133-G133+1)</f>
      </c>
      <c r="J133" s="16"/>
      <c r="K133" s="12">
        <f>IF(OR(E133="",I133=""),"",IF(E133="Hastalık",IF(OR(J133="Yok",I133&lt;=2),"Ödenek yok",G133+2),IF(OR(E133="İş kazası",E133="Meslek hastalığı"),G133,IF(E133="Analık (doğum)",IF(J133="Yok","Ödenek yok",G133),"Kontrol edin"))))</f>
      </c>
      <c r="L133" s="11">
        <f>IF(OR(E133="",I133=""),"",IF(E133="Hastalık",IF(J133="Yok",0,MAX(0,I133-2)),IF(OR(E133="İş kazası",E133="Meslek hastalığı"),I133,IF(AND(E133="Analık (doğum)",J133&lt;&gt;"Yok"),I133,0))))</f>
      </c>
      <c r="M133" s="16"/>
      <c r="N133" s="16"/>
      <c r="O133" s="14"/>
      <c r="P133" s="16"/>
      <c r="Q133" s="14"/>
      <c r="R133" s="16"/>
      <c r="S133" s="8">
        <f>IF(B133="","",IF(AND(OR(E133="İş kazası",E133="Meslek hastalığı"),P133&lt;&gt;"Yapıldı"),"SGK bildirimi kontrol edilsin",IF(OR(N133="",N133="Onay bekliyor"),"e-Vizite onayı bekliyor",IF(N133="Sorunlu","e-Vizite sorunu çözülsün",IF(R133&lt;&gt;"Evet","Bordroya işlenecek",IF(AND(Q133="",H133&lt;&gt;"",H133&lt;TODAY()),"İşe dönüş girilmedi","Tamamlandı"))))))</f>
      </c>
      <c r="T133" s="13"/>
    </row>
    <row r="134" spans="1:20" x14ac:dyDescent="0.25">
      <c r="A134" s="6">
        <v>129</v>
      </c>
      <c r="B134" s="17"/>
      <c r="C134" s="8">
        <f>IF(B134="","",IFERROR(VLOOKUP(B134,'Çalışanlar'!$A$6:$C$65,2,FALSE),"Listede yok"))</f>
      </c>
      <c r="D134" s="8">
        <f>IF(B134="","",IFERROR(VLOOKUP(B134,'Çalışanlar'!$A$6:$C$65,3,FALSE),""))</f>
      </c>
      <c r="E134" s="16"/>
      <c r="F134" s="16"/>
      <c r="G134" s="14"/>
      <c r="H134" s="14"/>
      <c r="I134" s="11">
        <f>IF(OR(G134="",H134=""),"",H134-G134+1)</f>
      </c>
      <c r="J134" s="16"/>
      <c r="K134" s="12">
        <f>IF(OR(E134="",I134=""),"",IF(E134="Hastalık",IF(OR(J134="Yok",I134&lt;=2),"Ödenek yok",G134+2),IF(OR(E134="İş kazası",E134="Meslek hastalığı"),G134,IF(E134="Analık (doğum)",IF(J134="Yok","Ödenek yok",G134),"Kontrol edin"))))</f>
      </c>
      <c r="L134" s="11">
        <f>IF(OR(E134="",I134=""),"",IF(E134="Hastalık",IF(J134="Yok",0,MAX(0,I134-2)),IF(OR(E134="İş kazası",E134="Meslek hastalığı"),I134,IF(AND(E134="Analık (doğum)",J134&lt;&gt;"Yok"),I134,0))))</f>
      </c>
      <c r="M134" s="16"/>
      <c r="N134" s="16"/>
      <c r="O134" s="14"/>
      <c r="P134" s="16"/>
      <c r="Q134" s="14"/>
      <c r="R134" s="16"/>
      <c r="S134" s="8">
        <f>IF(B134="","",IF(AND(OR(E134="İş kazası",E134="Meslek hastalığı"),P134&lt;&gt;"Yapıldı"),"SGK bildirimi kontrol edilsin",IF(OR(N134="",N134="Onay bekliyor"),"e-Vizite onayı bekliyor",IF(N134="Sorunlu","e-Vizite sorunu çözülsün",IF(R134&lt;&gt;"Evet","Bordroya işlenecek",IF(AND(Q134="",H134&lt;&gt;"",H134&lt;TODAY()),"İşe dönüş girilmedi","Tamamlandı"))))))</f>
      </c>
      <c r="T134" s="13"/>
    </row>
    <row r="135" spans="1:20" x14ac:dyDescent="0.25">
      <c r="A135" s="6">
        <v>130</v>
      </c>
      <c r="B135" s="17"/>
      <c r="C135" s="8">
        <f>IF(B135="","",IFERROR(VLOOKUP(B135,'Çalışanlar'!$A$6:$C$65,2,FALSE),"Listede yok"))</f>
      </c>
      <c r="D135" s="8">
        <f>IF(B135="","",IFERROR(VLOOKUP(B135,'Çalışanlar'!$A$6:$C$65,3,FALSE),""))</f>
      </c>
      <c r="E135" s="16"/>
      <c r="F135" s="16"/>
      <c r="G135" s="14"/>
      <c r="H135" s="14"/>
      <c r="I135" s="11">
        <f>IF(OR(G135="",H135=""),"",H135-G135+1)</f>
      </c>
      <c r="J135" s="16"/>
      <c r="K135" s="12">
        <f>IF(OR(E135="",I135=""),"",IF(E135="Hastalık",IF(OR(J135="Yok",I135&lt;=2),"Ödenek yok",G135+2),IF(OR(E135="İş kazası",E135="Meslek hastalığı"),G135,IF(E135="Analık (doğum)",IF(J135="Yok","Ödenek yok",G135),"Kontrol edin"))))</f>
      </c>
      <c r="L135" s="11">
        <f>IF(OR(E135="",I135=""),"",IF(E135="Hastalık",IF(J135="Yok",0,MAX(0,I135-2)),IF(OR(E135="İş kazası",E135="Meslek hastalığı"),I135,IF(AND(E135="Analık (doğum)",J135&lt;&gt;"Yok"),I135,0))))</f>
      </c>
      <c r="M135" s="16"/>
      <c r="N135" s="16"/>
      <c r="O135" s="14"/>
      <c r="P135" s="16"/>
      <c r="Q135" s="14"/>
      <c r="R135" s="16"/>
      <c r="S135" s="8">
        <f>IF(B135="","",IF(AND(OR(E135="İş kazası",E135="Meslek hastalığı"),P135&lt;&gt;"Yapıldı"),"SGK bildirimi kontrol edilsin",IF(OR(N135="",N135="Onay bekliyor"),"e-Vizite onayı bekliyor",IF(N135="Sorunlu","e-Vizite sorunu çözülsün",IF(R135&lt;&gt;"Evet","Bordroya işlenecek",IF(AND(Q135="",H135&lt;&gt;"",H135&lt;TODAY()),"İşe dönüş girilmedi","Tamamlandı"))))))</f>
      </c>
      <c r="T135" s="13"/>
    </row>
    <row r="136" spans="1:20" x14ac:dyDescent="0.25">
      <c r="A136" s="6">
        <v>131</v>
      </c>
      <c r="B136" s="17"/>
      <c r="C136" s="8">
        <f>IF(B136="","",IFERROR(VLOOKUP(B136,'Çalışanlar'!$A$6:$C$65,2,FALSE),"Listede yok"))</f>
      </c>
      <c r="D136" s="8">
        <f>IF(B136="","",IFERROR(VLOOKUP(B136,'Çalışanlar'!$A$6:$C$65,3,FALSE),""))</f>
      </c>
      <c r="E136" s="16"/>
      <c r="F136" s="16"/>
      <c r="G136" s="14"/>
      <c r="H136" s="14"/>
      <c r="I136" s="11">
        <f>IF(OR(G136="",H136=""),"",H136-G136+1)</f>
      </c>
      <c r="J136" s="16"/>
      <c r="K136" s="12">
        <f>IF(OR(E136="",I136=""),"",IF(E136="Hastalık",IF(OR(J136="Yok",I136&lt;=2),"Ödenek yok",G136+2),IF(OR(E136="İş kazası",E136="Meslek hastalığı"),G136,IF(E136="Analık (doğum)",IF(J136="Yok","Ödenek yok",G136),"Kontrol edin"))))</f>
      </c>
      <c r="L136" s="11">
        <f>IF(OR(E136="",I136=""),"",IF(E136="Hastalık",IF(J136="Yok",0,MAX(0,I136-2)),IF(OR(E136="İş kazası",E136="Meslek hastalığı"),I136,IF(AND(E136="Analık (doğum)",J136&lt;&gt;"Yok"),I136,0))))</f>
      </c>
      <c r="M136" s="16"/>
      <c r="N136" s="16"/>
      <c r="O136" s="14"/>
      <c r="P136" s="16"/>
      <c r="Q136" s="14"/>
      <c r="R136" s="16"/>
      <c r="S136" s="8">
        <f>IF(B136="","",IF(AND(OR(E136="İş kazası",E136="Meslek hastalığı"),P136&lt;&gt;"Yapıldı"),"SGK bildirimi kontrol edilsin",IF(OR(N136="",N136="Onay bekliyor"),"e-Vizite onayı bekliyor",IF(N136="Sorunlu","e-Vizite sorunu çözülsün",IF(R136&lt;&gt;"Evet","Bordroya işlenecek",IF(AND(Q136="",H136&lt;&gt;"",H136&lt;TODAY()),"İşe dönüş girilmedi","Tamamlandı"))))))</f>
      </c>
      <c r="T136" s="13"/>
    </row>
    <row r="137" spans="1:20" x14ac:dyDescent="0.25">
      <c r="A137" s="6">
        <v>132</v>
      </c>
      <c r="B137" s="17"/>
      <c r="C137" s="8">
        <f>IF(B137="","",IFERROR(VLOOKUP(B137,'Çalışanlar'!$A$6:$C$65,2,FALSE),"Listede yok"))</f>
      </c>
      <c r="D137" s="8">
        <f>IF(B137="","",IFERROR(VLOOKUP(B137,'Çalışanlar'!$A$6:$C$65,3,FALSE),""))</f>
      </c>
      <c r="E137" s="16"/>
      <c r="F137" s="16"/>
      <c r="G137" s="14"/>
      <c r="H137" s="14"/>
      <c r="I137" s="11">
        <f>IF(OR(G137="",H137=""),"",H137-G137+1)</f>
      </c>
      <c r="J137" s="16"/>
      <c r="K137" s="12">
        <f>IF(OR(E137="",I137=""),"",IF(E137="Hastalık",IF(OR(J137="Yok",I137&lt;=2),"Ödenek yok",G137+2),IF(OR(E137="İş kazası",E137="Meslek hastalığı"),G137,IF(E137="Analık (doğum)",IF(J137="Yok","Ödenek yok",G137),"Kontrol edin"))))</f>
      </c>
      <c r="L137" s="11">
        <f>IF(OR(E137="",I137=""),"",IF(E137="Hastalık",IF(J137="Yok",0,MAX(0,I137-2)),IF(OR(E137="İş kazası",E137="Meslek hastalığı"),I137,IF(AND(E137="Analık (doğum)",J137&lt;&gt;"Yok"),I137,0))))</f>
      </c>
      <c r="M137" s="16"/>
      <c r="N137" s="16"/>
      <c r="O137" s="14"/>
      <c r="P137" s="16"/>
      <c r="Q137" s="14"/>
      <c r="R137" s="16"/>
      <c r="S137" s="8">
        <f>IF(B137="","",IF(AND(OR(E137="İş kazası",E137="Meslek hastalığı"),P137&lt;&gt;"Yapıldı"),"SGK bildirimi kontrol edilsin",IF(OR(N137="",N137="Onay bekliyor"),"e-Vizite onayı bekliyor",IF(N137="Sorunlu","e-Vizite sorunu çözülsün",IF(R137&lt;&gt;"Evet","Bordroya işlenecek",IF(AND(Q137="",H137&lt;&gt;"",H137&lt;TODAY()),"İşe dönüş girilmedi","Tamamlandı"))))))</f>
      </c>
      <c r="T137" s="13"/>
    </row>
    <row r="138" spans="1:20" x14ac:dyDescent="0.25">
      <c r="A138" s="6">
        <v>133</v>
      </c>
      <c r="B138" s="17"/>
      <c r="C138" s="8">
        <f>IF(B138="","",IFERROR(VLOOKUP(B138,'Çalışanlar'!$A$6:$C$65,2,FALSE),"Listede yok"))</f>
      </c>
      <c r="D138" s="8">
        <f>IF(B138="","",IFERROR(VLOOKUP(B138,'Çalışanlar'!$A$6:$C$65,3,FALSE),""))</f>
      </c>
      <c r="E138" s="16"/>
      <c r="F138" s="16"/>
      <c r="G138" s="14"/>
      <c r="H138" s="14"/>
      <c r="I138" s="11">
        <f>IF(OR(G138="",H138=""),"",H138-G138+1)</f>
      </c>
      <c r="J138" s="16"/>
      <c r="K138" s="12">
        <f>IF(OR(E138="",I138=""),"",IF(E138="Hastalık",IF(OR(J138="Yok",I138&lt;=2),"Ödenek yok",G138+2),IF(OR(E138="İş kazası",E138="Meslek hastalığı"),G138,IF(E138="Analık (doğum)",IF(J138="Yok","Ödenek yok",G138),"Kontrol edin"))))</f>
      </c>
      <c r="L138" s="11">
        <f>IF(OR(E138="",I138=""),"",IF(E138="Hastalık",IF(J138="Yok",0,MAX(0,I138-2)),IF(OR(E138="İş kazası",E138="Meslek hastalığı"),I138,IF(AND(E138="Analık (doğum)",J138&lt;&gt;"Yok"),I138,0))))</f>
      </c>
      <c r="M138" s="16"/>
      <c r="N138" s="16"/>
      <c r="O138" s="14"/>
      <c r="P138" s="16"/>
      <c r="Q138" s="14"/>
      <c r="R138" s="16"/>
      <c r="S138" s="8">
        <f>IF(B138="","",IF(AND(OR(E138="İş kazası",E138="Meslek hastalığı"),P138&lt;&gt;"Yapıldı"),"SGK bildirimi kontrol edilsin",IF(OR(N138="",N138="Onay bekliyor"),"e-Vizite onayı bekliyor",IF(N138="Sorunlu","e-Vizite sorunu çözülsün",IF(R138&lt;&gt;"Evet","Bordroya işlenecek",IF(AND(Q138="",H138&lt;&gt;"",H138&lt;TODAY()),"İşe dönüş girilmedi","Tamamlandı"))))))</f>
      </c>
      <c r="T138" s="13"/>
    </row>
    <row r="139" spans="1:20" x14ac:dyDescent="0.25">
      <c r="A139" s="6">
        <v>134</v>
      </c>
      <c r="B139" s="17"/>
      <c r="C139" s="8">
        <f>IF(B139="","",IFERROR(VLOOKUP(B139,'Çalışanlar'!$A$6:$C$65,2,FALSE),"Listede yok"))</f>
      </c>
      <c r="D139" s="8">
        <f>IF(B139="","",IFERROR(VLOOKUP(B139,'Çalışanlar'!$A$6:$C$65,3,FALSE),""))</f>
      </c>
      <c r="E139" s="16"/>
      <c r="F139" s="16"/>
      <c r="G139" s="14"/>
      <c r="H139" s="14"/>
      <c r="I139" s="11">
        <f>IF(OR(G139="",H139=""),"",H139-G139+1)</f>
      </c>
      <c r="J139" s="16"/>
      <c r="K139" s="12">
        <f>IF(OR(E139="",I139=""),"",IF(E139="Hastalık",IF(OR(J139="Yok",I139&lt;=2),"Ödenek yok",G139+2),IF(OR(E139="İş kazası",E139="Meslek hastalığı"),G139,IF(E139="Analık (doğum)",IF(J139="Yok","Ödenek yok",G139),"Kontrol edin"))))</f>
      </c>
      <c r="L139" s="11">
        <f>IF(OR(E139="",I139=""),"",IF(E139="Hastalık",IF(J139="Yok",0,MAX(0,I139-2)),IF(OR(E139="İş kazası",E139="Meslek hastalığı"),I139,IF(AND(E139="Analık (doğum)",J139&lt;&gt;"Yok"),I139,0))))</f>
      </c>
      <c r="M139" s="16"/>
      <c r="N139" s="16"/>
      <c r="O139" s="14"/>
      <c r="P139" s="16"/>
      <c r="Q139" s="14"/>
      <c r="R139" s="16"/>
      <c r="S139" s="8">
        <f>IF(B139="","",IF(AND(OR(E139="İş kazası",E139="Meslek hastalığı"),P139&lt;&gt;"Yapıldı"),"SGK bildirimi kontrol edilsin",IF(OR(N139="",N139="Onay bekliyor"),"e-Vizite onayı bekliyor",IF(N139="Sorunlu","e-Vizite sorunu çözülsün",IF(R139&lt;&gt;"Evet","Bordroya işlenecek",IF(AND(Q139="",H139&lt;&gt;"",H139&lt;TODAY()),"İşe dönüş girilmedi","Tamamlandı"))))))</f>
      </c>
      <c r="T139" s="13"/>
    </row>
    <row r="140" spans="1:20" x14ac:dyDescent="0.25">
      <c r="A140" s="6">
        <v>135</v>
      </c>
      <c r="B140" s="17"/>
      <c r="C140" s="8">
        <f>IF(B140="","",IFERROR(VLOOKUP(B140,'Çalışanlar'!$A$6:$C$65,2,FALSE),"Listede yok"))</f>
      </c>
      <c r="D140" s="8">
        <f>IF(B140="","",IFERROR(VLOOKUP(B140,'Çalışanlar'!$A$6:$C$65,3,FALSE),""))</f>
      </c>
      <c r="E140" s="16"/>
      <c r="F140" s="16"/>
      <c r="G140" s="14"/>
      <c r="H140" s="14"/>
      <c r="I140" s="11">
        <f>IF(OR(G140="",H140=""),"",H140-G140+1)</f>
      </c>
      <c r="J140" s="16"/>
      <c r="K140" s="12">
        <f>IF(OR(E140="",I140=""),"",IF(E140="Hastalık",IF(OR(J140="Yok",I140&lt;=2),"Ödenek yok",G140+2),IF(OR(E140="İş kazası",E140="Meslek hastalığı"),G140,IF(E140="Analık (doğum)",IF(J140="Yok","Ödenek yok",G140),"Kontrol edin"))))</f>
      </c>
      <c r="L140" s="11">
        <f>IF(OR(E140="",I140=""),"",IF(E140="Hastalık",IF(J140="Yok",0,MAX(0,I140-2)),IF(OR(E140="İş kazası",E140="Meslek hastalığı"),I140,IF(AND(E140="Analık (doğum)",J140&lt;&gt;"Yok"),I140,0))))</f>
      </c>
      <c r="M140" s="16"/>
      <c r="N140" s="16"/>
      <c r="O140" s="14"/>
      <c r="P140" s="16"/>
      <c r="Q140" s="14"/>
      <c r="R140" s="16"/>
      <c r="S140" s="8">
        <f>IF(B140="","",IF(AND(OR(E140="İş kazası",E140="Meslek hastalığı"),P140&lt;&gt;"Yapıldı"),"SGK bildirimi kontrol edilsin",IF(OR(N140="",N140="Onay bekliyor"),"e-Vizite onayı bekliyor",IF(N140="Sorunlu","e-Vizite sorunu çözülsün",IF(R140&lt;&gt;"Evet","Bordroya işlenecek",IF(AND(Q140="",H140&lt;&gt;"",H140&lt;TODAY()),"İşe dönüş girilmedi","Tamamlandı"))))))</f>
      </c>
      <c r="T140" s="13"/>
    </row>
    <row r="141" spans="1:20" x14ac:dyDescent="0.25">
      <c r="A141" s="6">
        <v>136</v>
      </c>
      <c r="B141" s="17"/>
      <c r="C141" s="8">
        <f>IF(B141="","",IFERROR(VLOOKUP(B141,'Çalışanlar'!$A$6:$C$65,2,FALSE),"Listede yok"))</f>
      </c>
      <c r="D141" s="8">
        <f>IF(B141="","",IFERROR(VLOOKUP(B141,'Çalışanlar'!$A$6:$C$65,3,FALSE),""))</f>
      </c>
      <c r="E141" s="16"/>
      <c r="F141" s="16"/>
      <c r="G141" s="14"/>
      <c r="H141" s="14"/>
      <c r="I141" s="11">
        <f>IF(OR(G141="",H141=""),"",H141-G141+1)</f>
      </c>
      <c r="J141" s="16"/>
      <c r="K141" s="12">
        <f>IF(OR(E141="",I141=""),"",IF(E141="Hastalık",IF(OR(J141="Yok",I141&lt;=2),"Ödenek yok",G141+2),IF(OR(E141="İş kazası",E141="Meslek hastalığı"),G141,IF(E141="Analık (doğum)",IF(J141="Yok","Ödenek yok",G141),"Kontrol edin"))))</f>
      </c>
      <c r="L141" s="11">
        <f>IF(OR(E141="",I141=""),"",IF(E141="Hastalık",IF(J141="Yok",0,MAX(0,I141-2)),IF(OR(E141="İş kazası",E141="Meslek hastalığı"),I141,IF(AND(E141="Analık (doğum)",J141&lt;&gt;"Yok"),I141,0))))</f>
      </c>
      <c r="M141" s="16"/>
      <c r="N141" s="16"/>
      <c r="O141" s="14"/>
      <c r="P141" s="16"/>
      <c r="Q141" s="14"/>
      <c r="R141" s="16"/>
      <c r="S141" s="8">
        <f>IF(B141="","",IF(AND(OR(E141="İş kazası",E141="Meslek hastalığı"),P141&lt;&gt;"Yapıldı"),"SGK bildirimi kontrol edilsin",IF(OR(N141="",N141="Onay bekliyor"),"e-Vizite onayı bekliyor",IF(N141="Sorunlu","e-Vizite sorunu çözülsün",IF(R141&lt;&gt;"Evet","Bordroya işlenecek",IF(AND(Q141="",H141&lt;&gt;"",H141&lt;TODAY()),"İşe dönüş girilmedi","Tamamlandı"))))))</f>
      </c>
      <c r="T141" s="13"/>
    </row>
    <row r="142" spans="1:20" x14ac:dyDescent="0.25">
      <c r="A142" s="6">
        <v>137</v>
      </c>
      <c r="B142" s="17"/>
      <c r="C142" s="8">
        <f>IF(B142="","",IFERROR(VLOOKUP(B142,'Çalışanlar'!$A$6:$C$65,2,FALSE),"Listede yok"))</f>
      </c>
      <c r="D142" s="8">
        <f>IF(B142="","",IFERROR(VLOOKUP(B142,'Çalışanlar'!$A$6:$C$65,3,FALSE),""))</f>
      </c>
      <c r="E142" s="16"/>
      <c r="F142" s="16"/>
      <c r="G142" s="14"/>
      <c r="H142" s="14"/>
      <c r="I142" s="11">
        <f>IF(OR(G142="",H142=""),"",H142-G142+1)</f>
      </c>
      <c r="J142" s="16"/>
      <c r="K142" s="12">
        <f>IF(OR(E142="",I142=""),"",IF(E142="Hastalık",IF(OR(J142="Yok",I142&lt;=2),"Ödenek yok",G142+2),IF(OR(E142="İş kazası",E142="Meslek hastalığı"),G142,IF(E142="Analık (doğum)",IF(J142="Yok","Ödenek yok",G142),"Kontrol edin"))))</f>
      </c>
      <c r="L142" s="11">
        <f>IF(OR(E142="",I142=""),"",IF(E142="Hastalık",IF(J142="Yok",0,MAX(0,I142-2)),IF(OR(E142="İş kazası",E142="Meslek hastalığı"),I142,IF(AND(E142="Analık (doğum)",J142&lt;&gt;"Yok"),I142,0))))</f>
      </c>
      <c r="M142" s="16"/>
      <c r="N142" s="16"/>
      <c r="O142" s="14"/>
      <c r="P142" s="16"/>
      <c r="Q142" s="14"/>
      <c r="R142" s="16"/>
      <c r="S142" s="8">
        <f>IF(B142="","",IF(AND(OR(E142="İş kazası",E142="Meslek hastalığı"),P142&lt;&gt;"Yapıldı"),"SGK bildirimi kontrol edilsin",IF(OR(N142="",N142="Onay bekliyor"),"e-Vizite onayı bekliyor",IF(N142="Sorunlu","e-Vizite sorunu çözülsün",IF(R142&lt;&gt;"Evet","Bordroya işlenecek",IF(AND(Q142="",H142&lt;&gt;"",H142&lt;TODAY()),"İşe dönüş girilmedi","Tamamlandı"))))))</f>
      </c>
      <c r="T142" s="13"/>
    </row>
    <row r="143" spans="1:20" x14ac:dyDescent="0.25">
      <c r="A143" s="6">
        <v>138</v>
      </c>
      <c r="B143" s="17"/>
      <c r="C143" s="8">
        <f>IF(B143="","",IFERROR(VLOOKUP(B143,'Çalışanlar'!$A$6:$C$65,2,FALSE),"Listede yok"))</f>
      </c>
      <c r="D143" s="8">
        <f>IF(B143="","",IFERROR(VLOOKUP(B143,'Çalışanlar'!$A$6:$C$65,3,FALSE),""))</f>
      </c>
      <c r="E143" s="16"/>
      <c r="F143" s="16"/>
      <c r="G143" s="14"/>
      <c r="H143" s="14"/>
      <c r="I143" s="11">
        <f>IF(OR(G143="",H143=""),"",H143-G143+1)</f>
      </c>
      <c r="J143" s="16"/>
      <c r="K143" s="12">
        <f>IF(OR(E143="",I143=""),"",IF(E143="Hastalık",IF(OR(J143="Yok",I143&lt;=2),"Ödenek yok",G143+2),IF(OR(E143="İş kazası",E143="Meslek hastalığı"),G143,IF(E143="Analık (doğum)",IF(J143="Yok","Ödenek yok",G143),"Kontrol edin"))))</f>
      </c>
      <c r="L143" s="11">
        <f>IF(OR(E143="",I143=""),"",IF(E143="Hastalık",IF(J143="Yok",0,MAX(0,I143-2)),IF(OR(E143="İş kazası",E143="Meslek hastalığı"),I143,IF(AND(E143="Analık (doğum)",J143&lt;&gt;"Yok"),I143,0))))</f>
      </c>
      <c r="M143" s="16"/>
      <c r="N143" s="16"/>
      <c r="O143" s="14"/>
      <c r="P143" s="16"/>
      <c r="Q143" s="14"/>
      <c r="R143" s="16"/>
      <c r="S143" s="8">
        <f>IF(B143="","",IF(AND(OR(E143="İş kazası",E143="Meslek hastalığı"),P143&lt;&gt;"Yapıldı"),"SGK bildirimi kontrol edilsin",IF(OR(N143="",N143="Onay bekliyor"),"e-Vizite onayı bekliyor",IF(N143="Sorunlu","e-Vizite sorunu çözülsün",IF(R143&lt;&gt;"Evet","Bordroya işlenecek",IF(AND(Q143="",H143&lt;&gt;"",H143&lt;TODAY()),"İşe dönüş girilmedi","Tamamlandı"))))))</f>
      </c>
      <c r="T143" s="13"/>
    </row>
    <row r="144" spans="1:20" x14ac:dyDescent="0.25">
      <c r="A144" s="6">
        <v>139</v>
      </c>
      <c r="B144" s="17"/>
      <c r="C144" s="8">
        <f>IF(B144="","",IFERROR(VLOOKUP(B144,'Çalışanlar'!$A$6:$C$65,2,FALSE),"Listede yok"))</f>
      </c>
      <c r="D144" s="8">
        <f>IF(B144="","",IFERROR(VLOOKUP(B144,'Çalışanlar'!$A$6:$C$65,3,FALSE),""))</f>
      </c>
      <c r="E144" s="16"/>
      <c r="F144" s="16"/>
      <c r="G144" s="14"/>
      <c r="H144" s="14"/>
      <c r="I144" s="11">
        <f>IF(OR(G144="",H144=""),"",H144-G144+1)</f>
      </c>
      <c r="J144" s="16"/>
      <c r="K144" s="12">
        <f>IF(OR(E144="",I144=""),"",IF(E144="Hastalık",IF(OR(J144="Yok",I144&lt;=2),"Ödenek yok",G144+2),IF(OR(E144="İş kazası",E144="Meslek hastalığı"),G144,IF(E144="Analık (doğum)",IF(J144="Yok","Ödenek yok",G144),"Kontrol edin"))))</f>
      </c>
      <c r="L144" s="11">
        <f>IF(OR(E144="",I144=""),"",IF(E144="Hastalık",IF(J144="Yok",0,MAX(0,I144-2)),IF(OR(E144="İş kazası",E144="Meslek hastalığı"),I144,IF(AND(E144="Analık (doğum)",J144&lt;&gt;"Yok"),I144,0))))</f>
      </c>
      <c r="M144" s="16"/>
      <c r="N144" s="16"/>
      <c r="O144" s="14"/>
      <c r="P144" s="16"/>
      <c r="Q144" s="14"/>
      <c r="R144" s="16"/>
      <c r="S144" s="8">
        <f>IF(B144="","",IF(AND(OR(E144="İş kazası",E144="Meslek hastalığı"),P144&lt;&gt;"Yapıldı"),"SGK bildirimi kontrol edilsin",IF(OR(N144="",N144="Onay bekliyor"),"e-Vizite onayı bekliyor",IF(N144="Sorunlu","e-Vizite sorunu çözülsün",IF(R144&lt;&gt;"Evet","Bordroya işlenecek",IF(AND(Q144="",H144&lt;&gt;"",H144&lt;TODAY()),"İşe dönüş girilmedi","Tamamlandı"))))))</f>
      </c>
      <c r="T144" s="13"/>
    </row>
    <row r="145" spans="1:20" x14ac:dyDescent="0.25">
      <c r="A145" s="6">
        <v>140</v>
      </c>
      <c r="B145" s="17"/>
      <c r="C145" s="8">
        <f>IF(B145="","",IFERROR(VLOOKUP(B145,'Çalışanlar'!$A$6:$C$65,2,FALSE),"Listede yok"))</f>
      </c>
      <c r="D145" s="8">
        <f>IF(B145="","",IFERROR(VLOOKUP(B145,'Çalışanlar'!$A$6:$C$65,3,FALSE),""))</f>
      </c>
      <c r="E145" s="16"/>
      <c r="F145" s="16"/>
      <c r="G145" s="14"/>
      <c r="H145" s="14"/>
      <c r="I145" s="11">
        <f>IF(OR(G145="",H145=""),"",H145-G145+1)</f>
      </c>
      <c r="J145" s="16"/>
      <c r="K145" s="12">
        <f>IF(OR(E145="",I145=""),"",IF(E145="Hastalık",IF(OR(J145="Yok",I145&lt;=2),"Ödenek yok",G145+2),IF(OR(E145="İş kazası",E145="Meslek hastalığı"),G145,IF(E145="Analık (doğum)",IF(J145="Yok","Ödenek yok",G145),"Kontrol edin"))))</f>
      </c>
      <c r="L145" s="11">
        <f>IF(OR(E145="",I145=""),"",IF(E145="Hastalık",IF(J145="Yok",0,MAX(0,I145-2)),IF(OR(E145="İş kazası",E145="Meslek hastalığı"),I145,IF(AND(E145="Analık (doğum)",J145&lt;&gt;"Yok"),I145,0))))</f>
      </c>
      <c r="M145" s="16"/>
      <c r="N145" s="16"/>
      <c r="O145" s="14"/>
      <c r="P145" s="16"/>
      <c r="Q145" s="14"/>
      <c r="R145" s="16"/>
      <c r="S145" s="8">
        <f>IF(B145="","",IF(AND(OR(E145="İş kazası",E145="Meslek hastalığı"),P145&lt;&gt;"Yapıldı"),"SGK bildirimi kontrol edilsin",IF(OR(N145="",N145="Onay bekliyor"),"e-Vizite onayı bekliyor",IF(N145="Sorunlu","e-Vizite sorunu çözülsün",IF(R145&lt;&gt;"Evet","Bordroya işlenecek",IF(AND(Q145="",H145&lt;&gt;"",H145&lt;TODAY()),"İşe dönüş girilmedi","Tamamlandı"))))))</f>
      </c>
      <c r="T145" s="13"/>
    </row>
    <row r="146" spans="1:20" x14ac:dyDescent="0.25">
      <c r="A146" s="6">
        <v>141</v>
      </c>
      <c r="B146" s="17"/>
      <c r="C146" s="8">
        <f>IF(B146="","",IFERROR(VLOOKUP(B146,'Çalışanlar'!$A$6:$C$65,2,FALSE),"Listede yok"))</f>
      </c>
      <c r="D146" s="8">
        <f>IF(B146="","",IFERROR(VLOOKUP(B146,'Çalışanlar'!$A$6:$C$65,3,FALSE),""))</f>
      </c>
      <c r="E146" s="16"/>
      <c r="F146" s="16"/>
      <c r="G146" s="14"/>
      <c r="H146" s="14"/>
      <c r="I146" s="11">
        <f>IF(OR(G146="",H146=""),"",H146-G146+1)</f>
      </c>
      <c r="J146" s="16"/>
      <c r="K146" s="12">
        <f>IF(OR(E146="",I146=""),"",IF(E146="Hastalık",IF(OR(J146="Yok",I146&lt;=2),"Ödenek yok",G146+2),IF(OR(E146="İş kazası",E146="Meslek hastalığı"),G146,IF(E146="Analık (doğum)",IF(J146="Yok","Ödenek yok",G146),"Kontrol edin"))))</f>
      </c>
      <c r="L146" s="11">
        <f>IF(OR(E146="",I146=""),"",IF(E146="Hastalık",IF(J146="Yok",0,MAX(0,I146-2)),IF(OR(E146="İş kazası",E146="Meslek hastalığı"),I146,IF(AND(E146="Analık (doğum)",J146&lt;&gt;"Yok"),I146,0))))</f>
      </c>
      <c r="M146" s="16"/>
      <c r="N146" s="16"/>
      <c r="O146" s="14"/>
      <c r="P146" s="16"/>
      <c r="Q146" s="14"/>
      <c r="R146" s="16"/>
      <c r="S146" s="8">
        <f>IF(B146="","",IF(AND(OR(E146="İş kazası",E146="Meslek hastalığı"),P146&lt;&gt;"Yapıldı"),"SGK bildirimi kontrol edilsin",IF(OR(N146="",N146="Onay bekliyor"),"e-Vizite onayı bekliyor",IF(N146="Sorunlu","e-Vizite sorunu çözülsün",IF(R146&lt;&gt;"Evet","Bordroya işlenecek",IF(AND(Q146="",H146&lt;&gt;"",H146&lt;TODAY()),"İşe dönüş girilmedi","Tamamlandı"))))))</f>
      </c>
      <c r="T146" s="13"/>
    </row>
    <row r="147" spans="1:20" x14ac:dyDescent="0.25">
      <c r="A147" s="6">
        <v>142</v>
      </c>
      <c r="B147" s="17"/>
      <c r="C147" s="8">
        <f>IF(B147="","",IFERROR(VLOOKUP(B147,'Çalışanlar'!$A$6:$C$65,2,FALSE),"Listede yok"))</f>
      </c>
      <c r="D147" s="8">
        <f>IF(B147="","",IFERROR(VLOOKUP(B147,'Çalışanlar'!$A$6:$C$65,3,FALSE),""))</f>
      </c>
      <c r="E147" s="16"/>
      <c r="F147" s="16"/>
      <c r="G147" s="14"/>
      <c r="H147" s="14"/>
      <c r="I147" s="11">
        <f>IF(OR(G147="",H147=""),"",H147-G147+1)</f>
      </c>
      <c r="J147" s="16"/>
      <c r="K147" s="12">
        <f>IF(OR(E147="",I147=""),"",IF(E147="Hastalık",IF(OR(J147="Yok",I147&lt;=2),"Ödenek yok",G147+2),IF(OR(E147="İş kazası",E147="Meslek hastalığı"),G147,IF(E147="Analık (doğum)",IF(J147="Yok","Ödenek yok",G147),"Kontrol edin"))))</f>
      </c>
      <c r="L147" s="11">
        <f>IF(OR(E147="",I147=""),"",IF(E147="Hastalık",IF(J147="Yok",0,MAX(0,I147-2)),IF(OR(E147="İş kazası",E147="Meslek hastalığı"),I147,IF(AND(E147="Analık (doğum)",J147&lt;&gt;"Yok"),I147,0))))</f>
      </c>
      <c r="M147" s="16"/>
      <c r="N147" s="16"/>
      <c r="O147" s="14"/>
      <c r="P147" s="16"/>
      <c r="Q147" s="14"/>
      <c r="R147" s="16"/>
      <c r="S147" s="8">
        <f>IF(B147="","",IF(AND(OR(E147="İş kazası",E147="Meslek hastalığı"),P147&lt;&gt;"Yapıldı"),"SGK bildirimi kontrol edilsin",IF(OR(N147="",N147="Onay bekliyor"),"e-Vizite onayı bekliyor",IF(N147="Sorunlu","e-Vizite sorunu çözülsün",IF(R147&lt;&gt;"Evet","Bordroya işlenecek",IF(AND(Q147="",H147&lt;&gt;"",H147&lt;TODAY()),"İşe dönüş girilmedi","Tamamlandı"))))))</f>
      </c>
      <c r="T147" s="13"/>
    </row>
    <row r="148" spans="1:20" x14ac:dyDescent="0.25">
      <c r="A148" s="6">
        <v>143</v>
      </c>
      <c r="B148" s="17"/>
      <c r="C148" s="8">
        <f>IF(B148="","",IFERROR(VLOOKUP(B148,'Çalışanlar'!$A$6:$C$65,2,FALSE),"Listede yok"))</f>
      </c>
      <c r="D148" s="8">
        <f>IF(B148="","",IFERROR(VLOOKUP(B148,'Çalışanlar'!$A$6:$C$65,3,FALSE),""))</f>
      </c>
      <c r="E148" s="16"/>
      <c r="F148" s="16"/>
      <c r="G148" s="14"/>
      <c r="H148" s="14"/>
      <c r="I148" s="11">
        <f>IF(OR(G148="",H148=""),"",H148-G148+1)</f>
      </c>
      <c r="J148" s="16"/>
      <c r="K148" s="12">
        <f>IF(OR(E148="",I148=""),"",IF(E148="Hastalık",IF(OR(J148="Yok",I148&lt;=2),"Ödenek yok",G148+2),IF(OR(E148="İş kazası",E148="Meslek hastalığı"),G148,IF(E148="Analık (doğum)",IF(J148="Yok","Ödenek yok",G148),"Kontrol edin"))))</f>
      </c>
      <c r="L148" s="11">
        <f>IF(OR(E148="",I148=""),"",IF(E148="Hastalık",IF(J148="Yok",0,MAX(0,I148-2)),IF(OR(E148="İş kazası",E148="Meslek hastalığı"),I148,IF(AND(E148="Analık (doğum)",J148&lt;&gt;"Yok"),I148,0))))</f>
      </c>
      <c r="M148" s="16"/>
      <c r="N148" s="16"/>
      <c r="O148" s="14"/>
      <c r="P148" s="16"/>
      <c r="Q148" s="14"/>
      <c r="R148" s="16"/>
      <c r="S148" s="8">
        <f>IF(B148="","",IF(AND(OR(E148="İş kazası",E148="Meslek hastalığı"),P148&lt;&gt;"Yapıldı"),"SGK bildirimi kontrol edilsin",IF(OR(N148="",N148="Onay bekliyor"),"e-Vizite onayı bekliyor",IF(N148="Sorunlu","e-Vizite sorunu çözülsün",IF(R148&lt;&gt;"Evet","Bordroya işlenecek",IF(AND(Q148="",H148&lt;&gt;"",H148&lt;TODAY()),"İşe dönüş girilmedi","Tamamlandı"))))))</f>
      </c>
      <c r="T148" s="13"/>
    </row>
    <row r="149" spans="1:20" x14ac:dyDescent="0.25">
      <c r="A149" s="6">
        <v>144</v>
      </c>
      <c r="B149" s="17"/>
      <c r="C149" s="8">
        <f>IF(B149="","",IFERROR(VLOOKUP(B149,'Çalışanlar'!$A$6:$C$65,2,FALSE),"Listede yok"))</f>
      </c>
      <c r="D149" s="8">
        <f>IF(B149="","",IFERROR(VLOOKUP(B149,'Çalışanlar'!$A$6:$C$65,3,FALSE),""))</f>
      </c>
      <c r="E149" s="16"/>
      <c r="F149" s="16"/>
      <c r="G149" s="14"/>
      <c r="H149" s="14"/>
      <c r="I149" s="11">
        <f>IF(OR(G149="",H149=""),"",H149-G149+1)</f>
      </c>
      <c r="J149" s="16"/>
      <c r="K149" s="12">
        <f>IF(OR(E149="",I149=""),"",IF(E149="Hastalık",IF(OR(J149="Yok",I149&lt;=2),"Ödenek yok",G149+2),IF(OR(E149="İş kazası",E149="Meslek hastalığı"),G149,IF(E149="Analık (doğum)",IF(J149="Yok","Ödenek yok",G149),"Kontrol edin"))))</f>
      </c>
      <c r="L149" s="11">
        <f>IF(OR(E149="",I149=""),"",IF(E149="Hastalık",IF(J149="Yok",0,MAX(0,I149-2)),IF(OR(E149="İş kazası",E149="Meslek hastalığı"),I149,IF(AND(E149="Analık (doğum)",J149&lt;&gt;"Yok"),I149,0))))</f>
      </c>
      <c r="M149" s="16"/>
      <c r="N149" s="16"/>
      <c r="O149" s="14"/>
      <c r="P149" s="16"/>
      <c r="Q149" s="14"/>
      <c r="R149" s="16"/>
      <c r="S149" s="8">
        <f>IF(B149="","",IF(AND(OR(E149="İş kazası",E149="Meslek hastalığı"),P149&lt;&gt;"Yapıldı"),"SGK bildirimi kontrol edilsin",IF(OR(N149="",N149="Onay bekliyor"),"e-Vizite onayı bekliyor",IF(N149="Sorunlu","e-Vizite sorunu çözülsün",IF(R149&lt;&gt;"Evet","Bordroya işlenecek",IF(AND(Q149="",H149&lt;&gt;"",H149&lt;TODAY()),"İşe dönüş girilmedi","Tamamlandı"))))))</f>
      </c>
      <c r="T149" s="13"/>
    </row>
    <row r="150" spans="1:20" x14ac:dyDescent="0.25">
      <c r="A150" s="6">
        <v>145</v>
      </c>
      <c r="B150" s="17"/>
      <c r="C150" s="8">
        <f>IF(B150="","",IFERROR(VLOOKUP(B150,'Çalışanlar'!$A$6:$C$65,2,FALSE),"Listede yok"))</f>
      </c>
      <c r="D150" s="8">
        <f>IF(B150="","",IFERROR(VLOOKUP(B150,'Çalışanlar'!$A$6:$C$65,3,FALSE),""))</f>
      </c>
      <c r="E150" s="16"/>
      <c r="F150" s="16"/>
      <c r="G150" s="14"/>
      <c r="H150" s="14"/>
      <c r="I150" s="11">
        <f>IF(OR(G150="",H150=""),"",H150-G150+1)</f>
      </c>
      <c r="J150" s="16"/>
      <c r="K150" s="12">
        <f>IF(OR(E150="",I150=""),"",IF(E150="Hastalık",IF(OR(J150="Yok",I150&lt;=2),"Ödenek yok",G150+2),IF(OR(E150="İş kazası",E150="Meslek hastalığı"),G150,IF(E150="Analık (doğum)",IF(J150="Yok","Ödenek yok",G150),"Kontrol edin"))))</f>
      </c>
      <c r="L150" s="11">
        <f>IF(OR(E150="",I150=""),"",IF(E150="Hastalık",IF(J150="Yok",0,MAX(0,I150-2)),IF(OR(E150="İş kazası",E150="Meslek hastalığı"),I150,IF(AND(E150="Analık (doğum)",J150&lt;&gt;"Yok"),I150,0))))</f>
      </c>
      <c r="M150" s="16"/>
      <c r="N150" s="16"/>
      <c r="O150" s="14"/>
      <c r="P150" s="16"/>
      <c r="Q150" s="14"/>
      <c r="R150" s="16"/>
      <c r="S150" s="8">
        <f>IF(B150="","",IF(AND(OR(E150="İş kazası",E150="Meslek hastalığı"),P150&lt;&gt;"Yapıldı"),"SGK bildirimi kontrol edilsin",IF(OR(N150="",N150="Onay bekliyor"),"e-Vizite onayı bekliyor",IF(N150="Sorunlu","e-Vizite sorunu çözülsün",IF(R150&lt;&gt;"Evet","Bordroya işlenecek",IF(AND(Q150="",H150&lt;&gt;"",H150&lt;TODAY()),"İşe dönüş girilmedi","Tamamlandı"))))))</f>
      </c>
      <c r="T150" s="13"/>
    </row>
    <row r="151" spans="1:20" x14ac:dyDescent="0.25">
      <c r="A151" s="6">
        <v>146</v>
      </c>
      <c r="B151" s="17"/>
      <c r="C151" s="8">
        <f>IF(B151="","",IFERROR(VLOOKUP(B151,'Çalışanlar'!$A$6:$C$65,2,FALSE),"Listede yok"))</f>
      </c>
      <c r="D151" s="8">
        <f>IF(B151="","",IFERROR(VLOOKUP(B151,'Çalışanlar'!$A$6:$C$65,3,FALSE),""))</f>
      </c>
      <c r="E151" s="16"/>
      <c r="F151" s="16"/>
      <c r="G151" s="14"/>
      <c r="H151" s="14"/>
      <c r="I151" s="11">
        <f>IF(OR(G151="",H151=""),"",H151-G151+1)</f>
      </c>
      <c r="J151" s="16"/>
      <c r="K151" s="12">
        <f>IF(OR(E151="",I151=""),"",IF(E151="Hastalık",IF(OR(J151="Yok",I151&lt;=2),"Ödenek yok",G151+2),IF(OR(E151="İş kazası",E151="Meslek hastalığı"),G151,IF(E151="Analık (doğum)",IF(J151="Yok","Ödenek yok",G151),"Kontrol edin"))))</f>
      </c>
      <c r="L151" s="11">
        <f>IF(OR(E151="",I151=""),"",IF(E151="Hastalık",IF(J151="Yok",0,MAX(0,I151-2)),IF(OR(E151="İş kazası",E151="Meslek hastalığı"),I151,IF(AND(E151="Analık (doğum)",J151&lt;&gt;"Yok"),I151,0))))</f>
      </c>
      <c r="M151" s="16"/>
      <c r="N151" s="16"/>
      <c r="O151" s="14"/>
      <c r="P151" s="16"/>
      <c r="Q151" s="14"/>
      <c r="R151" s="16"/>
      <c r="S151" s="8">
        <f>IF(B151="","",IF(AND(OR(E151="İş kazası",E151="Meslek hastalığı"),P151&lt;&gt;"Yapıldı"),"SGK bildirimi kontrol edilsin",IF(OR(N151="",N151="Onay bekliyor"),"e-Vizite onayı bekliyor",IF(N151="Sorunlu","e-Vizite sorunu çözülsün",IF(R151&lt;&gt;"Evet","Bordroya işlenecek",IF(AND(Q151="",H151&lt;&gt;"",H151&lt;TODAY()),"İşe dönüş girilmedi","Tamamlandı"))))))</f>
      </c>
      <c r="T151" s="13"/>
    </row>
    <row r="152" spans="1:20" x14ac:dyDescent="0.25">
      <c r="A152" s="6">
        <v>147</v>
      </c>
      <c r="B152" s="17"/>
      <c r="C152" s="8">
        <f>IF(B152="","",IFERROR(VLOOKUP(B152,'Çalışanlar'!$A$6:$C$65,2,FALSE),"Listede yok"))</f>
      </c>
      <c r="D152" s="8">
        <f>IF(B152="","",IFERROR(VLOOKUP(B152,'Çalışanlar'!$A$6:$C$65,3,FALSE),""))</f>
      </c>
      <c r="E152" s="16"/>
      <c r="F152" s="16"/>
      <c r="G152" s="14"/>
      <c r="H152" s="14"/>
      <c r="I152" s="11">
        <f>IF(OR(G152="",H152=""),"",H152-G152+1)</f>
      </c>
      <c r="J152" s="16"/>
      <c r="K152" s="12">
        <f>IF(OR(E152="",I152=""),"",IF(E152="Hastalık",IF(OR(J152="Yok",I152&lt;=2),"Ödenek yok",G152+2),IF(OR(E152="İş kazası",E152="Meslek hastalığı"),G152,IF(E152="Analık (doğum)",IF(J152="Yok","Ödenek yok",G152),"Kontrol edin"))))</f>
      </c>
      <c r="L152" s="11">
        <f>IF(OR(E152="",I152=""),"",IF(E152="Hastalık",IF(J152="Yok",0,MAX(0,I152-2)),IF(OR(E152="İş kazası",E152="Meslek hastalığı"),I152,IF(AND(E152="Analık (doğum)",J152&lt;&gt;"Yok"),I152,0))))</f>
      </c>
      <c r="M152" s="16"/>
      <c r="N152" s="16"/>
      <c r="O152" s="14"/>
      <c r="P152" s="16"/>
      <c r="Q152" s="14"/>
      <c r="R152" s="16"/>
      <c r="S152" s="8">
        <f>IF(B152="","",IF(AND(OR(E152="İş kazası",E152="Meslek hastalığı"),P152&lt;&gt;"Yapıldı"),"SGK bildirimi kontrol edilsin",IF(OR(N152="",N152="Onay bekliyor"),"e-Vizite onayı bekliyor",IF(N152="Sorunlu","e-Vizite sorunu çözülsün",IF(R152&lt;&gt;"Evet","Bordroya işlenecek",IF(AND(Q152="",H152&lt;&gt;"",H152&lt;TODAY()),"İşe dönüş girilmedi","Tamamlandı"))))))</f>
      </c>
      <c r="T152" s="13"/>
    </row>
    <row r="153" spans="1:20" x14ac:dyDescent="0.25">
      <c r="A153" s="6">
        <v>148</v>
      </c>
      <c r="B153" s="17"/>
      <c r="C153" s="8">
        <f>IF(B153="","",IFERROR(VLOOKUP(B153,'Çalışanlar'!$A$6:$C$65,2,FALSE),"Listede yok"))</f>
      </c>
      <c r="D153" s="8">
        <f>IF(B153="","",IFERROR(VLOOKUP(B153,'Çalışanlar'!$A$6:$C$65,3,FALSE),""))</f>
      </c>
      <c r="E153" s="16"/>
      <c r="F153" s="16"/>
      <c r="G153" s="14"/>
      <c r="H153" s="14"/>
      <c r="I153" s="11">
        <f>IF(OR(G153="",H153=""),"",H153-G153+1)</f>
      </c>
      <c r="J153" s="16"/>
      <c r="K153" s="12">
        <f>IF(OR(E153="",I153=""),"",IF(E153="Hastalık",IF(OR(J153="Yok",I153&lt;=2),"Ödenek yok",G153+2),IF(OR(E153="İş kazası",E153="Meslek hastalığı"),G153,IF(E153="Analık (doğum)",IF(J153="Yok","Ödenek yok",G153),"Kontrol edin"))))</f>
      </c>
      <c r="L153" s="11">
        <f>IF(OR(E153="",I153=""),"",IF(E153="Hastalık",IF(J153="Yok",0,MAX(0,I153-2)),IF(OR(E153="İş kazası",E153="Meslek hastalığı"),I153,IF(AND(E153="Analık (doğum)",J153&lt;&gt;"Yok"),I153,0))))</f>
      </c>
      <c r="M153" s="16"/>
      <c r="N153" s="16"/>
      <c r="O153" s="14"/>
      <c r="P153" s="16"/>
      <c r="Q153" s="14"/>
      <c r="R153" s="16"/>
      <c r="S153" s="8">
        <f>IF(B153="","",IF(AND(OR(E153="İş kazası",E153="Meslek hastalığı"),P153&lt;&gt;"Yapıldı"),"SGK bildirimi kontrol edilsin",IF(OR(N153="",N153="Onay bekliyor"),"e-Vizite onayı bekliyor",IF(N153="Sorunlu","e-Vizite sorunu çözülsün",IF(R153&lt;&gt;"Evet","Bordroya işlenecek",IF(AND(Q153="",H153&lt;&gt;"",H153&lt;TODAY()),"İşe dönüş girilmedi","Tamamlandı"))))))</f>
      </c>
      <c r="T153" s="13"/>
    </row>
    <row r="154" spans="1:20" x14ac:dyDescent="0.25">
      <c r="A154" s="6">
        <v>149</v>
      </c>
      <c r="B154" s="17"/>
      <c r="C154" s="8">
        <f>IF(B154="","",IFERROR(VLOOKUP(B154,'Çalışanlar'!$A$6:$C$65,2,FALSE),"Listede yok"))</f>
      </c>
      <c r="D154" s="8">
        <f>IF(B154="","",IFERROR(VLOOKUP(B154,'Çalışanlar'!$A$6:$C$65,3,FALSE),""))</f>
      </c>
      <c r="E154" s="16"/>
      <c r="F154" s="16"/>
      <c r="G154" s="14"/>
      <c r="H154" s="14"/>
      <c r="I154" s="11">
        <f>IF(OR(G154="",H154=""),"",H154-G154+1)</f>
      </c>
      <c r="J154" s="16"/>
      <c r="K154" s="12">
        <f>IF(OR(E154="",I154=""),"",IF(E154="Hastalık",IF(OR(J154="Yok",I154&lt;=2),"Ödenek yok",G154+2),IF(OR(E154="İş kazası",E154="Meslek hastalığı"),G154,IF(E154="Analık (doğum)",IF(J154="Yok","Ödenek yok",G154),"Kontrol edin"))))</f>
      </c>
      <c r="L154" s="11">
        <f>IF(OR(E154="",I154=""),"",IF(E154="Hastalık",IF(J154="Yok",0,MAX(0,I154-2)),IF(OR(E154="İş kazası",E154="Meslek hastalığı"),I154,IF(AND(E154="Analık (doğum)",J154&lt;&gt;"Yok"),I154,0))))</f>
      </c>
      <c r="M154" s="16"/>
      <c r="N154" s="16"/>
      <c r="O154" s="14"/>
      <c r="P154" s="16"/>
      <c r="Q154" s="14"/>
      <c r="R154" s="16"/>
      <c r="S154" s="8">
        <f>IF(B154="","",IF(AND(OR(E154="İş kazası",E154="Meslek hastalığı"),P154&lt;&gt;"Yapıldı"),"SGK bildirimi kontrol edilsin",IF(OR(N154="",N154="Onay bekliyor"),"e-Vizite onayı bekliyor",IF(N154="Sorunlu","e-Vizite sorunu çözülsün",IF(R154&lt;&gt;"Evet","Bordroya işlenecek",IF(AND(Q154="",H154&lt;&gt;"",H154&lt;TODAY()),"İşe dönüş girilmedi","Tamamlandı"))))))</f>
      </c>
      <c r="T154" s="13"/>
    </row>
    <row r="155" spans="1:20" x14ac:dyDescent="0.25">
      <c r="A155" s="6">
        <v>150</v>
      </c>
      <c r="B155" s="17"/>
      <c r="C155" s="8">
        <f>IF(B155="","",IFERROR(VLOOKUP(B155,'Çalışanlar'!$A$6:$C$65,2,FALSE),"Listede yok"))</f>
      </c>
      <c r="D155" s="8">
        <f>IF(B155="","",IFERROR(VLOOKUP(B155,'Çalışanlar'!$A$6:$C$65,3,FALSE),""))</f>
      </c>
      <c r="E155" s="16"/>
      <c r="F155" s="16"/>
      <c r="G155" s="14"/>
      <c r="H155" s="14"/>
      <c r="I155" s="11">
        <f>IF(OR(G155="",H155=""),"",H155-G155+1)</f>
      </c>
      <c r="J155" s="16"/>
      <c r="K155" s="12">
        <f>IF(OR(E155="",I155=""),"",IF(E155="Hastalık",IF(OR(J155="Yok",I155&lt;=2),"Ödenek yok",G155+2),IF(OR(E155="İş kazası",E155="Meslek hastalığı"),G155,IF(E155="Analık (doğum)",IF(J155="Yok","Ödenek yok",G155),"Kontrol edin"))))</f>
      </c>
      <c r="L155" s="11">
        <f>IF(OR(E155="",I155=""),"",IF(E155="Hastalık",IF(J155="Yok",0,MAX(0,I155-2)),IF(OR(E155="İş kazası",E155="Meslek hastalığı"),I155,IF(AND(E155="Analık (doğum)",J155&lt;&gt;"Yok"),I155,0))))</f>
      </c>
      <c r="M155" s="16"/>
      <c r="N155" s="16"/>
      <c r="O155" s="14"/>
      <c r="P155" s="16"/>
      <c r="Q155" s="14"/>
      <c r="R155" s="16"/>
      <c r="S155" s="8">
        <f>IF(B155="","",IF(AND(OR(E155="İş kazası",E155="Meslek hastalığı"),P155&lt;&gt;"Yapıldı"),"SGK bildirimi kontrol edilsin",IF(OR(N155="",N155="Onay bekliyor"),"e-Vizite onayı bekliyor",IF(N155="Sorunlu","e-Vizite sorunu çözülsün",IF(R155&lt;&gt;"Evet","Bordroya işlenecek",IF(AND(Q155="",H155&lt;&gt;"",H155&lt;TODAY()),"İşe dönüş girilmedi","Tamamlandı"))))))</f>
      </c>
      <c r="T155" s="13"/>
    </row>
  </sheetData>
  <autoFilter ref="A5:T5"/>
  <conditionalFormatting sqref="C6:C155">
    <cfRule type="cellIs" dxfId="0" priority="1" operator="equal">
      <formula>"Listede yok"</formula>
    </cfRule>
  </conditionalFormatting>
  <conditionalFormatting sqref="N6:N155">
    <cfRule type="cellIs" dxfId="1" priority="1" operator="equal">
      <formula>"Onay bekliyor"</formula>
    </cfRule>
  </conditionalFormatting>
  <conditionalFormatting sqref="N6:N155">
    <cfRule type="cellIs" dxfId="2" priority="1" operator="equal">
      <formula>"Sorunlu"</formula>
    </cfRule>
  </conditionalFormatting>
  <conditionalFormatting sqref="P6:P155">
    <cfRule type="cellIs" dxfId="3" priority="1" operator="equal">
      <formula>"Yapılmadı"</formula>
    </cfRule>
  </conditionalFormatting>
  <conditionalFormatting sqref="S6:S155">
    <cfRule type="cellIs" dxfId="4" priority="1" operator="equal">
      <formula>"Tamamlandı"</formula>
    </cfRule>
  </conditionalFormatting>
  <conditionalFormatting sqref="S6:S155">
    <cfRule type="cellIs" dxfId="5" priority="1" operator="equal">
      <formula>"SGK bildirimi kontrol edilsin"</formula>
    </cfRule>
  </conditionalFormatting>
  <conditionalFormatting sqref="S6:S155">
    <cfRule type="cellIs" dxfId="6" priority="1" operator="equal">
      <formula>"e-Vizite sorunu çözülsün"</formula>
    </cfRule>
  </conditionalFormatting>
  <conditionalFormatting sqref="S6:S155">
    <cfRule type="cellIs" dxfId="7" priority="1" operator="equal">
      <formula>"e-Vizite onayı bekliyor"</formula>
    </cfRule>
  </conditionalFormatting>
  <conditionalFormatting sqref="S6:S155">
    <cfRule type="cellIs" dxfId="8" priority="1" operator="equal">
      <formula>"Bordroya işlenecek"</formula>
    </cfRule>
  </conditionalFormatting>
  <conditionalFormatting sqref="S6:S155">
    <cfRule type="cellIs" dxfId="9" priority="1" operator="equal">
      <formula>"İşe dönüş girilmedi"</formula>
    </cfRule>
  </conditionalFormatting>
  <dataValidations count="20">
    <dataValidation type="list" allowBlank="1" showErrorMessage="1" errorTitle="Geçersiz değer" error="Listeden seçin: Hastalık, İş kazası, Meslek hastalığı, Analık (doğum), Diğer" sqref="E10:E155">
      <formula1>"Hastalık,İş kazası,Meslek hastalığı,Analık (doğum),Diğer"</formula1>
    </dataValidation>
    <dataValidation type="list" allowBlank="1" showErrorMessage="1" errorTitle="Geçersiz değer" error="Listeden seçin: Hastalık, İş kazası, Meslek hastalığı, Analık (doğum), Diğer" sqref="E6:E155">
      <formula1>"Hastalık,İş kazası,Meslek hastalığı,Analık (doğum),Diğer"</formula1>
    </dataValidation>
    <dataValidation type="list" allowBlank="1" showErrorMessage="1" errorTitle="Geçersiz değer" error="Listeden seçin: Aile hekimi, Kamu hastanesi, Özel sağlık kuruluşu, Diğer" sqref="F10:F155">
      <formula1>"Aile hekimi,Kamu hastanesi,Özel sağlık kuruluşu,Diğer"</formula1>
    </dataValidation>
    <dataValidation type="list" allowBlank="1" showErrorMessage="1" errorTitle="Geçersiz değer" error="Listeden seçin: Aile hekimi, Kamu hastanesi, Özel sağlık kuruluşu, Diğer" sqref="F6:F155">
      <formula1>"Aile hekimi,Kamu hastanesi,Özel sağlık kuruluşu,Diğer"</formula1>
    </dataValidation>
    <dataValidation type="date" operator="greaterThan" allowBlank="1" showErrorMessage="1" error="Geçerli bir tarih girin (GG.AA.YYYY)." sqref="G10:H155">
      <formula1>18264</formula1>
    </dataValidation>
    <dataValidation type="date" operator="greaterThan" allowBlank="1" showErrorMessage="1" error="Geçerli bir tarih girin (GG.AA.YYYY)." sqref="G6:H155">
      <formula1>18264</formula1>
    </dataValidation>
    <dataValidation type="list" allowBlank="1" showErrorMessage="1" errorTitle="Geçersiz değer" error="Listeden seçin: Var, Yok, Kontrol edilecek" sqref="J10:J155">
      <formula1>"Var,Yok,Kontrol edilecek"</formula1>
    </dataValidation>
    <dataValidation type="list" allowBlank="1" showErrorMessage="1" errorTitle="Geçersiz değer" error="Listeden seçin: Var, Yok, Kontrol edilecek" sqref="J6:J155">
      <formula1>"Var,Yok,Kontrol edilecek"</formula1>
    </dataValidation>
    <dataValidation type="list" allowBlank="1" showErrorMessage="1" errorTitle="Geçersiz değer" error="Listeden seçin: İşverence ödendi, Ödenmedi, Uygulanmaz" sqref="M10:M155">
      <formula1>"İşverence ödendi,Ödenmedi,Uygulanmaz"</formula1>
    </dataValidation>
    <dataValidation type="list" allowBlank="1" showErrorMessage="1" errorTitle="Geçersiz değer" error="Listeden seçin: İşverence ödendi, Ödenmedi, Uygulanmaz" sqref="M6:M155">
      <formula1>"İşverence ödendi,Ödenmedi,Uygulanmaz"</formula1>
    </dataValidation>
    <dataValidation type="list" allowBlank="1" showErrorMessage="1" errorTitle="Geçersiz değer" error="Listeden seçin: Onay bekliyor, Onaylandı (çalışmadı), Çalıştı bildirildi, Sorunlu" sqref="N10:N155">
      <formula1>"Onay bekliyor,Onaylandı (çalışmadı),Çalıştı bildirildi,Sorunlu"</formula1>
    </dataValidation>
    <dataValidation type="list" allowBlank="1" showErrorMessage="1" errorTitle="Geçersiz değer" error="Listeden seçin: Onay bekliyor, Onaylandı (çalışmadı), Çalıştı bildirildi, Sorunlu" sqref="N6:N155">
      <formula1>"Onay bekliyor,Onaylandı (çalışmadı),Çalıştı bildirildi,Sorunlu"</formula1>
    </dataValidation>
    <dataValidation type="date" operator="greaterThan" allowBlank="1" showErrorMessage="1" error="Geçerli bir tarih girin (GG.AA.YYYY)." sqref="O10:O155">
      <formula1>18264</formula1>
    </dataValidation>
    <dataValidation type="date" operator="greaterThan" allowBlank="1" showErrorMessage="1" error="Geçerli bir tarih girin (GG.AA.YYYY)." sqref="O6:O155">
      <formula1>18264</formula1>
    </dataValidation>
    <dataValidation type="list" allowBlank="1" showErrorMessage="1" errorTitle="Geçersiz değer" error="Listeden seçin: Yapıldı, Yapılmadı, Uygulanmaz" sqref="P10:P155">
      <formula1>"Yapıldı,Yapılmadı,Uygulanmaz"</formula1>
    </dataValidation>
    <dataValidation type="list" allowBlank="1" showErrorMessage="1" errorTitle="Geçersiz değer" error="Listeden seçin: Yapıldı, Yapılmadı, Uygulanmaz" sqref="P6:P155">
      <formula1>"Yapıldı,Yapılmadı,Uygulanmaz"</formula1>
    </dataValidation>
    <dataValidation type="date" operator="greaterThan" allowBlank="1" showErrorMessage="1" error="Geçerli bir tarih girin (GG.AA.YYYY)." sqref="Q10:Q155">
      <formula1>18264</formula1>
    </dataValidation>
    <dataValidation type="date" operator="greaterThan" allowBlank="1" showErrorMessage="1" error="Geçerli bir tarih girin (GG.AA.YYYY)." sqref="Q6:Q155">
      <formula1>18264</formula1>
    </dataValidation>
    <dataValidation type="list" allowBlank="1" showErrorMessage="1" errorTitle="Geçersiz değer" error="Listeden seçin: Evet, Hayır" sqref="R10:R155">
      <formula1>"Evet,Hayır"</formula1>
    </dataValidation>
    <dataValidation type="list" allowBlank="1" showErrorMessage="1" errorTitle="Geçersiz değer" error="Listeden seçin: Evet, Hayır" sqref="R6:R155">
      <formula1>"Evet,Hayır"</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6"/>
  <sheetViews>
    <sheetView workbookViewId="0" showGridLines="0">
      <pane xSplit="2" ySplit="5" topLeftCell="C6" activePane="bottomRight" state="frozen"/>
      <selection pane="bottomRight"/>
    </sheetView>
  </sheetViews>
  <sheetFormatPr defaultRowHeight="15" outlineLevelRow="0" outlineLevelCol="0" x14ac:dyDescent="55"/>
  <cols>
    <col min="1" max="1" width="10" customWidth="1"/>
    <col min="2" max="2" width="22" customWidth="1"/>
    <col min="3" max="3" width="14" customWidth="1"/>
    <col min="4" max="4" width="13" customWidth="1"/>
    <col min="7" max="7" width="11" customWidth="1"/>
    <col min="8" max="8" width="8" customWidth="1"/>
    <col min="11" max="11" width="11" customWidth="1"/>
    <col min="13" max="13" width="26" customWidth="1"/>
  </cols>
  <sheetData>
    <row r="1" ht="34" customHeight="1" spans="2:2" x14ac:dyDescent="0.25">
      <c r="B1" s="1" t="s">
        <v>0</v>
      </c>
    </row>
    <row r="2" ht="18" customHeight="1" spans="2:2" x14ac:dyDescent="0.25">
      <c r="B2" s="2" t="s">
        <v>1</v>
      </c>
    </row>
    <row r="3" ht="16" customHeight="1" spans="2:2" x14ac:dyDescent="0.25">
      <c r="B3" s="3" t="s">
        <v>2</v>
      </c>
    </row>
    <row r="4" spans="1:13" x14ac:dyDescent="0.25">
      <c r="A4" s="4"/>
      <c r="B4" s="4"/>
      <c r="C4" s="4"/>
      <c r="D4" s="4"/>
      <c r="E4" s="4"/>
      <c r="F4" s="4"/>
      <c r="G4" s="4"/>
      <c r="H4" s="4"/>
      <c r="I4" s="4"/>
      <c r="J4" s="4"/>
      <c r="K4" s="4"/>
      <c r="L4" s="4"/>
      <c r="M4" s="4"/>
    </row>
    <row r="5" ht="30" customHeight="1" spans="1:13" x14ac:dyDescent="0.25">
      <c r="A5" s="5" t="s">
        <v>4</v>
      </c>
      <c r="B5" s="5" t="s">
        <v>5</v>
      </c>
      <c r="C5" s="5" t="s">
        <v>6</v>
      </c>
      <c r="D5" s="5" t="s">
        <v>41</v>
      </c>
      <c r="E5" s="5" t="s">
        <v>42</v>
      </c>
      <c r="F5" s="5" t="s">
        <v>43</v>
      </c>
      <c r="G5" s="5" t="s">
        <v>44</v>
      </c>
      <c r="H5" s="5" t="s">
        <v>45</v>
      </c>
      <c r="I5" s="5" t="s">
        <v>46</v>
      </c>
      <c r="J5" s="5" t="s">
        <v>47</v>
      </c>
      <c r="K5" s="5" t="s">
        <v>48</v>
      </c>
      <c r="L5" s="5" t="s">
        <v>49</v>
      </c>
      <c r="M5" s="5" t="s">
        <v>50</v>
      </c>
    </row>
    <row r="6" spans="1:13" x14ac:dyDescent="0.25">
      <c r="A6" s="7" t="s">
        <v>23</v>
      </c>
      <c r="B6" s="7" t="s">
        <v>51</v>
      </c>
      <c r="C6" s="7" t="s">
        <v>52</v>
      </c>
      <c r="D6" s="10">
        <v>44256</v>
      </c>
      <c r="E6" s="18">
        <f>IF(D6="","",(TODAY()-D6)/365.25)</f>
      </c>
      <c r="F6" s="11">
        <f>IF(E6="","",IF(E6&lt;0.5,2,IF(E6&lt;1.5,4,IF(E6&lt;3,6,8))))</f>
      </c>
      <c r="G6" s="11">
        <f>IF(F6="","",(F6+6)*7)</f>
      </c>
      <c r="H6" s="11">
        <f>IF(A6="","",COUNTIF('Rapor Kayıtları'!$B$6:$B$155,A6))</f>
      </c>
      <c r="I6" s="11">
        <f>IF(A6="","",SUMIF('Rapor Kayıtları'!$B$6:$B$155,A6,'Rapor Kayıtları'!$I$6:$I$155))</f>
      </c>
      <c r="J6" s="11">
        <f>IF(A6="","",SUMIFS('Rapor Kayıtları'!$I$6:$I$155,'Rapor Kayıtları'!$B$6:$B$155,A6,'Rapor Kayıtları'!$E$6:$E$155,"Hastalık"))</f>
      </c>
      <c r="K6" s="11">
        <f>IF(A6="","",SUMIFS('Rapor Kayıtları'!$I$6:$I$155,'Rapor Kayıtları'!$B$6:$B$155,A6,'Rapor Kayıtları'!$E$6:$E$155,"İş kazası")+SUMIFS('Rapor Kayıtları'!$I$6:$I$155,'Rapor Kayıtları'!$B$6:$B$155,A6,'Rapor Kayıtları'!$E$6:$E$155,"Meslek hastalığı"))</f>
      </c>
      <c r="L6" s="11">
        <f>IF(A6="","",COUNTIF('Rapor Kayıtları'!$B$6:$B$155,A6)-COUNTIFS('Rapor Kayıtları'!$B$6:$B$155,A6,'Rapor Kayıtları'!$S$6:$S$155,"Tamamlandı"))</f>
      </c>
      <c r="M6" s="13"/>
    </row>
    <row r="7" spans="1:13" x14ac:dyDescent="0.25">
      <c r="A7" s="7" t="s">
        <v>31</v>
      </c>
      <c r="B7" s="7" t="s">
        <v>53</v>
      </c>
      <c r="C7" s="7" t="s">
        <v>54</v>
      </c>
      <c r="D7" s="10">
        <v>45978</v>
      </c>
      <c r="E7" s="18">
        <f>IF(D7="","",(TODAY()-D7)/365.25)</f>
      </c>
      <c r="F7" s="11">
        <f>IF(E7="","",IF(E7&lt;0.5,2,IF(E7&lt;1.5,4,IF(E7&lt;3,6,8))))</f>
      </c>
      <c r="G7" s="11">
        <f>IF(F7="","",(F7+6)*7)</f>
      </c>
      <c r="H7" s="11">
        <f>IF(A7="","",COUNTIF('Rapor Kayıtları'!$B$6:$B$155,A7))</f>
      </c>
      <c r="I7" s="11">
        <f>IF(A7="","",SUMIF('Rapor Kayıtları'!$B$6:$B$155,A7,'Rapor Kayıtları'!$I$6:$I$155))</f>
      </c>
      <c r="J7" s="11">
        <f>IF(A7="","",SUMIFS('Rapor Kayıtları'!$I$6:$I$155,'Rapor Kayıtları'!$B$6:$B$155,A7,'Rapor Kayıtları'!$E$6:$E$155,"Hastalık"))</f>
      </c>
      <c r="K7" s="11">
        <f>IF(A7="","",SUMIFS('Rapor Kayıtları'!$I$6:$I$155,'Rapor Kayıtları'!$B$6:$B$155,A7,'Rapor Kayıtları'!$E$6:$E$155,"İş kazası")+SUMIFS('Rapor Kayıtları'!$I$6:$I$155,'Rapor Kayıtları'!$B$6:$B$155,A7,'Rapor Kayıtları'!$E$6:$E$155,"Meslek hastalığı"))</f>
      </c>
      <c r="L7" s="11">
        <f>IF(A7="","",COUNTIF('Rapor Kayıtları'!$B$6:$B$155,A7)-COUNTIFS('Rapor Kayıtları'!$B$6:$B$155,A7,'Rapor Kayıtları'!$S$6:$S$155,"Tamamlandı"))</f>
      </c>
      <c r="M7" s="13"/>
    </row>
    <row r="8" spans="1:13" x14ac:dyDescent="0.25">
      <c r="A8" s="7" t="s">
        <v>37</v>
      </c>
      <c r="B8" s="7" t="s">
        <v>55</v>
      </c>
      <c r="C8" s="7" t="s">
        <v>56</v>
      </c>
      <c r="D8" s="10">
        <v>45446</v>
      </c>
      <c r="E8" s="18">
        <f>IF(D8="","",(TODAY()-D8)/365.25)</f>
      </c>
      <c r="F8" s="11">
        <f>IF(E8="","",IF(E8&lt;0.5,2,IF(E8&lt;1.5,4,IF(E8&lt;3,6,8))))</f>
      </c>
      <c r="G8" s="11">
        <f>IF(F8="","",(F8+6)*7)</f>
      </c>
      <c r="H8" s="11">
        <f>IF(A8="","",COUNTIF('Rapor Kayıtları'!$B$6:$B$155,A8))</f>
      </c>
      <c r="I8" s="11">
        <f>IF(A8="","",SUMIF('Rapor Kayıtları'!$B$6:$B$155,A8,'Rapor Kayıtları'!$I$6:$I$155))</f>
      </c>
      <c r="J8" s="11">
        <f>IF(A8="","",SUMIFS('Rapor Kayıtları'!$I$6:$I$155,'Rapor Kayıtları'!$B$6:$B$155,A8,'Rapor Kayıtları'!$E$6:$E$155,"Hastalık"))</f>
      </c>
      <c r="K8" s="11">
        <f>IF(A8="","",SUMIFS('Rapor Kayıtları'!$I$6:$I$155,'Rapor Kayıtları'!$B$6:$B$155,A8,'Rapor Kayıtları'!$E$6:$E$155,"İş kazası")+SUMIFS('Rapor Kayıtları'!$I$6:$I$155,'Rapor Kayıtları'!$B$6:$B$155,A8,'Rapor Kayıtları'!$E$6:$E$155,"Meslek hastalığı"))</f>
      </c>
      <c r="L8" s="11">
        <f>IF(A8="","",COUNTIF('Rapor Kayıtları'!$B$6:$B$155,A8)-COUNTIFS('Rapor Kayıtları'!$B$6:$B$155,A8,'Rapor Kayıtları'!$S$6:$S$155,"Tamamlandı"))</f>
      </c>
      <c r="M8" s="13"/>
    </row>
    <row r="9" spans="1:13" x14ac:dyDescent="0.25">
      <c r="A9" s="17"/>
      <c r="B9" s="17"/>
      <c r="C9" s="17"/>
      <c r="D9" s="14"/>
      <c r="E9" s="18">
        <f>IF(D9="","",(TODAY()-D9)/365.25)</f>
      </c>
      <c r="F9" s="11">
        <f>IF(E9="","",IF(E9&lt;0.5,2,IF(E9&lt;1.5,4,IF(E9&lt;3,6,8))))</f>
      </c>
      <c r="G9" s="11">
        <f>IF(F9="","",(F9+6)*7)</f>
      </c>
      <c r="H9" s="11">
        <f>IF(A9="","",COUNTIF('Rapor Kayıtları'!$B$6:$B$155,A9))</f>
      </c>
      <c r="I9" s="11">
        <f>IF(A9="","",SUMIF('Rapor Kayıtları'!$B$6:$B$155,A9,'Rapor Kayıtları'!$I$6:$I$155))</f>
      </c>
      <c r="J9" s="11">
        <f>IF(A9="","",SUMIFS('Rapor Kayıtları'!$I$6:$I$155,'Rapor Kayıtları'!$B$6:$B$155,A9,'Rapor Kayıtları'!$E$6:$E$155,"Hastalık"))</f>
      </c>
      <c r="K9" s="11">
        <f>IF(A9="","",SUMIFS('Rapor Kayıtları'!$I$6:$I$155,'Rapor Kayıtları'!$B$6:$B$155,A9,'Rapor Kayıtları'!$E$6:$E$155,"İş kazası")+SUMIFS('Rapor Kayıtları'!$I$6:$I$155,'Rapor Kayıtları'!$B$6:$B$155,A9,'Rapor Kayıtları'!$E$6:$E$155,"Meslek hastalığı"))</f>
      </c>
      <c r="L9" s="11">
        <f>IF(A9="","",COUNTIF('Rapor Kayıtları'!$B$6:$B$155,A9)-COUNTIFS('Rapor Kayıtları'!$B$6:$B$155,A9,'Rapor Kayıtları'!$S$6:$S$155,"Tamamlandı"))</f>
      </c>
      <c r="M9" s="13"/>
    </row>
    <row r="10" spans="1:13" x14ac:dyDescent="0.25">
      <c r="A10" s="17"/>
      <c r="B10" s="17"/>
      <c r="C10" s="17"/>
      <c r="D10" s="14"/>
      <c r="E10" s="18">
        <f>IF(D10="","",(TODAY()-D10)/365.25)</f>
      </c>
      <c r="F10" s="11">
        <f>IF(E10="","",IF(E10&lt;0.5,2,IF(E10&lt;1.5,4,IF(E10&lt;3,6,8))))</f>
      </c>
      <c r="G10" s="11">
        <f>IF(F10="","",(F10+6)*7)</f>
      </c>
      <c r="H10" s="11">
        <f>IF(A10="","",COUNTIF('Rapor Kayıtları'!$B$6:$B$155,A10))</f>
      </c>
      <c r="I10" s="11">
        <f>IF(A10="","",SUMIF('Rapor Kayıtları'!$B$6:$B$155,A10,'Rapor Kayıtları'!$I$6:$I$155))</f>
      </c>
      <c r="J10" s="11">
        <f>IF(A10="","",SUMIFS('Rapor Kayıtları'!$I$6:$I$155,'Rapor Kayıtları'!$B$6:$B$155,A10,'Rapor Kayıtları'!$E$6:$E$155,"Hastalık"))</f>
      </c>
      <c r="K10" s="11">
        <f>IF(A10="","",SUMIFS('Rapor Kayıtları'!$I$6:$I$155,'Rapor Kayıtları'!$B$6:$B$155,A10,'Rapor Kayıtları'!$E$6:$E$155,"İş kazası")+SUMIFS('Rapor Kayıtları'!$I$6:$I$155,'Rapor Kayıtları'!$B$6:$B$155,A10,'Rapor Kayıtları'!$E$6:$E$155,"Meslek hastalığı"))</f>
      </c>
      <c r="L10" s="11">
        <f>IF(A10="","",COUNTIF('Rapor Kayıtları'!$B$6:$B$155,A10)-COUNTIFS('Rapor Kayıtları'!$B$6:$B$155,A10,'Rapor Kayıtları'!$S$6:$S$155,"Tamamlandı"))</f>
      </c>
      <c r="M10" s="13"/>
    </row>
    <row r="11" spans="1:13" x14ac:dyDescent="0.25">
      <c r="A11" s="17"/>
      <c r="B11" s="17"/>
      <c r="C11" s="17"/>
      <c r="D11" s="14"/>
      <c r="E11" s="18">
        <f>IF(D11="","",(TODAY()-D11)/365.25)</f>
      </c>
      <c r="F11" s="11">
        <f>IF(E11="","",IF(E11&lt;0.5,2,IF(E11&lt;1.5,4,IF(E11&lt;3,6,8))))</f>
      </c>
      <c r="G11" s="11">
        <f>IF(F11="","",(F11+6)*7)</f>
      </c>
      <c r="H11" s="11">
        <f>IF(A11="","",COUNTIF('Rapor Kayıtları'!$B$6:$B$155,A11))</f>
      </c>
      <c r="I11" s="11">
        <f>IF(A11="","",SUMIF('Rapor Kayıtları'!$B$6:$B$155,A11,'Rapor Kayıtları'!$I$6:$I$155))</f>
      </c>
      <c r="J11" s="11">
        <f>IF(A11="","",SUMIFS('Rapor Kayıtları'!$I$6:$I$155,'Rapor Kayıtları'!$B$6:$B$155,A11,'Rapor Kayıtları'!$E$6:$E$155,"Hastalık"))</f>
      </c>
      <c r="K11" s="11">
        <f>IF(A11="","",SUMIFS('Rapor Kayıtları'!$I$6:$I$155,'Rapor Kayıtları'!$B$6:$B$155,A11,'Rapor Kayıtları'!$E$6:$E$155,"İş kazası")+SUMIFS('Rapor Kayıtları'!$I$6:$I$155,'Rapor Kayıtları'!$B$6:$B$155,A11,'Rapor Kayıtları'!$E$6:$E$155,"Meslek hastalığı"))</f>
      </c>
      <c r="L11" s="11">
        <f>IF(A11="","",COUNTIF('Rapor Kayıtları'!$B$6:$B$155,A11)-COUNTIFS('Rapor Kayıtları'!$B$6:$B$155,A11,'Rapor Kayıtları'!$S$6:$S$155,"Tamamlandı"))</f>
      </c>
      <c r="M11" s="13"/>
    </row>
    <row r="12" spans="1:13" x14ac:dyDescent="0.25">
      <c r="A12" s="17"/>
      <c r="B12" s="17"/>
      <c r="C12" s="17"/>
      <c r="D12" s="14"/>
      <c r="E12" s="18">
        <f>IF(D12="","",(TODAY()-D12)/365.25)</f>
      </c>
      <c r="F12" s="11">
        <f>IF(E12="","",IF(E12&lt;0.5,2,IF(E12&lt;1.5,4,IF(E12&lt;3,6,8))))</f>
      </c>
      <c r="G12" s="11">
        <f>IF(F12="","",(F12+6)*7)</f>
      </c>
      <c r="H12" s="11">
        <f>IF(A12="","",COUNTIF('Rapor Kayıtları'!$B$6:$B$155,A12))</f>
      </c>
      <c r="I12" s="11">
        <f>IF(A12="","",SUMIF('Rapor Kayıtları'!$B$6:$B$155,A12,'Rapor Kayıtları'!$I$6:$I$155))</f>
      </c>
      <c r="J12" s="11">
        <f>IF(A12="","",SUMIFS('Rapor Kayıtları'!$I$6:$I$155,'Rapor Kayıtları'!$B$6:$B$155,A12,'Rapor Kayıtları'!$E$6:$E$155,"Hastalık"))</f>
      </c>
      <c r="K12" s="11">
        <f>IF(A12="","",SUMIFS('Rapor Kayıtları'!$I$6:$I$155,'Rapor Kayıtları'!$B$6:$B$155,A12,'Rapor Kayıtları'!$E$6:$E$155,"İş kazası")+SUMIFS('Rapor Kayıtları'!$I$6:$I$155,'Rapor Kayıtları'!$B$6:$B$155,A12,'Rapor Kayıtları'!$E$6:$E$155,"Meslek hastalığı"))</f>
      </c>
      <c r="L12" s="11">
        <f>IF(A12="","",COUNTIF('Rapor Kayıtları'!$B$6:$B$155,A12)-COUNTIFS('Rapor Kayıtları'!$B$6:$B$155,A12,'Rapor Kayıtları'!$S$6:$S$155,"Tamamlandı"))</f>
      </c>
      <c r="M12" s="13"/>
    </row>
    <row r="13" spans="1:13" x14ac:dyDescent="0.25">
      <c r="A13" s="17"/>
      <c r="B13" s="17"/>
      <c r="C13" s="17"/>
      <c r="D13" s="14"/>
      <c r="E13" s="18">
        <f>IF(D13="","",(TODAY()-D13)/365.25)</f>
      </c>
      <c r="F13" s="11">
        <f>IF(E13="","",IF(E13&lt;0.5,2,IF(E13&lt;1.5,4,IF(E13&lt;3,6,8))))</f>
      </c>
      <c r="G13" s="11">
        <f>IF(F13="","",(F13+6)*7)</f>
      </c>
      <c r="H13" s="11">
        <f>IF(A13="","",COUNTIF('Rapor Kayıtları'!$B$6:$B$155,A13))</f>
      </c>
      <c r="I13" s="11">
        <f>IF(A13="","",SUMIF('Rapor Kayıtları'!$B$6:$B$155,A13,'Rapor Kayıtları'!$I$6:$I$155))</f>
      </c>
      <c r="J13" s="11">
        <f>IF(A13="","",SUMIFS('Rapor Kayıtları'!$I$6:$I$155,'Rapor Kayıtları'!$B$6:$B$155,A13,'Rapor Kayıtları'!$E$6:$E$155,"Hastalık"))</f>
      </c>
      <c r="K13" s="11">
        <f>IF(A13="","",SUMIFS('Rapor Kayıtları'!$I$6:$I$155,'Rapor Kayıtları'!$B$6:$B$155,A13,'Rapor Kayıtları'!$E$6:$E$155,"İş kazası")+SUMIFS('Rapor Kayıtları'!$I$6:$I$155,'Rapor Kayıtları'!$B$6:$B$155,A13,'Rapor Kayıtları'!$E$6:$E$155,"Meslek hastalığı"))</f>
      </c>
      <c r="L13" s="11">
        <f>IF(A13="","",COUNTIF('Rapor Kayıtları'!$B$6:$B$155,A13)-COUNTIFS('Rapor Kayıtları'!$B$6:$B$155,A13,'Rapor Kayıtları'!$S$6:$S$155,"Tamamlandı"))</f>
      </c>
      <c r="M13" s="13"/>
    </row>
    <row r="14" spans="1:13" x14ac:dyDescent="0.25">
      <c r="A14" s="17"/>
      <c r="B14" s="17"/>
      <c r="C14" s="17"/>
      <c r="D14" s="14"/>
      <c r="E14" s="18">
        <f>IF(D14="","",(TODAY()-D14)/365.25)</f>
      </c>
      <c r="F14" s="11">
        <f>IF(E14="","",IF(E14&lt;0.5,2,IF(E14&lt;1.5,4,IF(E14&lt;3,6,8))))</f>
      </c>
      <c r="G14" s="11">
        <f>IF(F14="","",(F14+6)*7)</f>
      </c>
      <c r="H14" s="11">
        <f>IF(A14="","",COUNTIF('Rapor Kayıtları'!$B$6:$B$155,A14))</f>
      </c>
      <c r="I14" s="11">
        <f>IF(A14="","",SUMIF('Rapor Kayıtları'!$B$6:$B$155,A14,'Rapor Kayıtları'!$I$6:$I$155))</f>
      </c>
      <c r="J14" s="11">
        <f>IF(A14="","",SUMIFS('Rapor Kayıtları'!$I$6:$I$155,'Rapor Kayıtları'!$B$6:$B$155,A14,'Rapor Kayıtları'!$E$6:$E$155,"Hastalık"))</f>
      </c>
      <c r="K14" s="11">
        <f>IF(A14="","",SUMIFS('Rapor Kayıtları'!$I$6:$I$155,'Rapor Kayıtları'!$B$6:$B$155,A14,'Rapor Kayıtları'!$E$6:$E$155,"İş kazası")+SUMIFS('Rapor Kayıtları'!$I$6:$I$155,'Rapor Kayıtları'!$B$6:$B$155,A14,'Rapor Kayıtları'!$E$6:$E$155,"Meslek hastalığı"))</f>
      </c>
      <c r="L14" s="11">
        <f>IF(A14="","",COUNTIF('Rapor Kayıtları'!$B$6:$B$155,A14)-COUNTIFS('Rapor Kayıtları'!$B$6:$B$155,A14,'Rapor Kayıtları'!$S$6:$S$155,"Tamamlandı"))</f>
      </c>
      <c r="M14" s="13"/>
    </row>
    <row r="15" spans="1:13" x14ac:dyDescent="0.25">
      <c r="A15" s="17"/>
      <c r="B15" s="17"/>
      <c r="C15" s="17"/>
      <c r="D15" s="14"/>
      <c r="E15" s="18">
        <f>IF(D15="","",(TODAY()-D15)/365.25)</f>
      </c>
      <c r="F15" s="11">
        <f>IF(E15="","",IF(E15&lt;0.5,2,IF(E15&lt;1.5,4,IF(E15&lt;3,6,8))))</f>
      </c>
      <c r="G15" s="11">
        <f>IF(F15="","",(F15+6)*7)</f>
      </c>
      <c r="H15" s="11">
        <f>IF(A15="","",COUNTIF('Rapor Kayıtları'!$B$6:$B$155,A15))</f>
      </c>
      <c r="I15" s="11">
        <f>IF(A15="","",SUMIF('Rapor Kayıtları'!$B$6:$B$155,A15,'Rapor Kayıtları'!$I$6:$I$155))</f>
      </c>
      <c r="J15" s="11">
        <f>IF(A15="","",SUMIFS('Rapor Kayıtları'!$I$6:$I$155,'Rapor Kayıtları'!$B$6:$B$155,A15,'Rapor Kayıtları'!$E$6:$E$155,"Hastalık"))</f>
      </c>
      <c r="K15" s="11">
        <f>IF(A15="","",SUMIFS('Rapor Kayıtları'!$I$6:$I$155,'Rapor Kayıtları'!$B$6:$B$155,A15,'Rapor Kayıtları'!$E$6:$E$155,"İş kazası")+SUMIFS('Rapor Kayıtları'!$I$6:$I$155,'Rapor Kayıtları'!$B$6:$B$155,A15,'Rapor Kayıtları'!$E$6:$E$155,"Meslek hastalığı"))</f>
      </c>
      <c r="L15" s="11">
        <f>IF(A15="","",COUNTIF('Rapor Kayıtları'!$B$6:$B$155,A15)-COUNTIFS('Rapor Kayıtları'!$B$6:$B$155,A15,'Rapor Kayıtları'!$S$6:$S$155,"Tamamlandı"))</f>
      </c>
      <c r="M15" s="13"/>
    </row>
    <row r="16" spans="1:13" x14ac:dyDescent="0.25">
      <c r="A16" s="17"/>
      <c r="B16" s="17"/>
      <c r="C16" s="17"/>
      <c r="D16" s="14"/>
      <c r="E16" s="18">
        <f>IF(D16="","",(TODAY()-D16)/365.25)</f>
      </c>
      <c r="F16" s="11">
        <f>IF(E16="","",IF(E16&lt;0.5,2,IF(E16&lt;1.5,4,IF(E16&lt;3,6,8))))</f>
      </c>
      <c r="G16" s="11">
        <f>IF(F16="","",(F16+6)*7)</f>
      </c>
      <c r="H16" s="11">
        <f>IF(A16="","",COUNTIF('Rapor Kayıtları'!$B$6:$B$155,A16))</f>
      </c>
      <c r="I16" s="11">
        <f>IF(A16="","",SUMIF('Rapor Kayıtları'!$B$6:$B$155,A16,'Rapor Kayıtları'!$I$6:$I$155))</f>
      </c>
      <c r="J16" s="11">
        <f>IF(A16="","",SUMIFS('Rapor Kayıtları'!$I$6:$I$155,'Rapor Kayıtları'!$B$6:$B$155,A16,'Rapor Kayıtları'!$E$6:$E$155,"Hastalık"))</f>
      </c>
      <c r="K16" s="11">
        <f>IF(A16="","",SUMIFS('Rapor Kayıtları'!$I$6:$I$155,'Rapor Kayıtları'!$B$6:$B$155,A16,'Rapor Kayıtları'!$E$6:$E$155,"İş kazası")+SUMIFS('Rapor Kayıtları'!$I$6:$I$155,'Rapor Kayıtları'!$B$6:$B$155,A16,'Rapor Kayıtları'!$E$6:$E$155,"Meslek hastalığı"))</f>
      </c>
      <c r="L16" s="11">
        <f>IF(A16="","",COUNTIF('Rapor Kayıtları'!$B$6:$B$155,A16)-COUNTIFS('Rapor Kayıtları'!$B$6:$B$155,A16,'Rapor Kayıtları'!$S$6:$S$155,"Tamamlandı"))</f>
      </c>
      <c r="M16" s="13"/>
    </row>
    <row r="17" spans="1:13" x14ac:dyDescent="0.25">
      <c r="A17" s="17"/>
      <c r="B17" s="17"/>
      <c r="C17" s="17"/>
      <c r="D17" s="14"/>
      <c r="E17" s="18">
        <f>IF(D17="","",(TODAY()-D17)/365.25)</f>
      </c>
      <c r="F17" s="11">
        <f>IF(E17="","",IF(E17&lt;0.5,2,IF(E17&lt;1.5,4,IF(E17&lt;3,6,8))))</f>
      </c>
      <c r="G17" s="11">
        <f>IF(F17="","",(F17+6)*7)</f>
      </c>
      <c r="H17" s="11">
        <f>IF(A17="","",COUNTIF('Rapor Kayıtları'!$B$6:$B$155,A17))</f>
      </c>
      <c r="I17" s="11">
        <f>IF(A17="","",SUMIF('Rapor Kayıtları'!$B$6:$B$155,A17,'Rapor Kayıtları'!$I$6:$I$155))</f>
      </c>
      <c r="J17" s="11">
        <f>IF(A17="","",SUMIFS('Rapor Kayıtları'!$I$6:$I$155,'Rapor Kayıtları'!$B$6:$B$155,A17,'Rapor Kayıtları'!$E$6:$E$155,"Hastalık"))</f>
      </c>
      <c r="K17" s="11">
        <f>IF(A17="","",SUMIFS('Rapor Kayıtları'!$I$6:$I$155,'Rapor Kayıtları'!$B$6:$B$155,A17,'Rapor Kayıtları'!$E$6:$E$155,"İş kazası")+SUMIFS('Rapor Kayıtları'!$I$6:$I$155,'Rapor Kayıtları'!$B$6:$B$155,A17,'Rapor Kayıtları'!$E$6:$E$155,"Meslek hastalığı"))</f>
      </c>
      <c r="L17" s="11">
        <f>IF(A17="","",COUNTIF('Rapor Kayıtları'!$B$6:$B$155,A17)-COUNTIFS('Rapor Kayıtları'!$B$6:$B$155,A17,'Rapor Kayıtları'!$S$6:$S$155,"Tamamlandı"))</f>
      </c>
      <c r="M17" s="13"/>
    </row>
    <row r="18" spans="1:13" x14ac:dyDescent="0.25">
      <c r="A18" s="17"/>
      <c r="B18" s="17"/>
      <c r="C18" s="17"/>
      <c r="D18" s="14"/>
      <c r="E18" s="18">
        <f>IF(D18="","",(TODAY()-D18)/365.25)</f>
      </c>
      <c r="F18" s="11">
        <f>IF(E18="","",IF(E18&lt;0.5,2,IF(E18&lt;1.5,4,IF(E18&lt;3,6,8))))</f>
      </c>
      <c r="G18" s="11">
        <f>IF(F18="","",(F18+6)*7)</f>
      </c>
      <c r="H18" s="11">
        <f>IF(A18="","",COUNTIF('Rapor Kayıtları'!$B$6:$B$155,A18))</f>
      </c>
      <c r="I18" s="11">
        <f>IF(A18="","",SUMIF('Rapor Kayıtları'!$B$6:$B$155,A18,'Rapor Kayıtları'!$I$6:$I$155))</f>
      </c>
      <c r="J18" s="11">
        <f>IF(A18="","",SUMIFS('Rapor Kayıtları'!$I$6:$I$155,'Rapor Kayıtları'!$B$6:$B$155,A18,'Rapor Kayıtları'!$E$6:$E$155,"Hastalık"))</f>
      </c>
      <c r="K18" s="11">
        <f>IF(A18="","",SUMIFS('Rapor Kayıtları'!$I$6:$I$155,'Rapor Kayıtları'!$B$6:$B$155,A18,'Rapor Kayıtları'!$E$6:$E$155,"İş kazası")+SUMIFS('Rapor Kayıtları'!$I$6:$I$155,'Rapor Kayıtları'!$B$6:$B$155,A18,'Rapor Kayıtları'!$E$6:$E$155,"Meslek hastalığı"))</f>
      </c>
      <c r="L18" s="11">
        <f>IF(A18="","",COUNTIF('Rapor Kayıtları'!$B$6:$B$155,A18)-COUNTIFS('Rapor Kayıtları'!$B$6:$B$155,A18,'Rapor Kayıtları'!$S$6:$S$155,"Tamamlandı"))</f>
      </c>
      <c r="M18" s="13"/>
    </row>
    <row r="19" spans="1:13" x14ac:dyDescent="0.25">
      <c r="A19" s="17"/>
      <c r="B19" s="17"/>
      <c r="C19" s="17"/>
      <c r="D19" s="14"/>
      <c r="E19" s="18">
        <f>IF(D19="","",(TODAY()-D19)/365.25)</f>
      </c>
      <c r="F19" s="11">
        <f>IF(E19="","",IF(E19&lt;0.5,2,IF(E19&lt;1.5,4,IF(E19&lt;3,6,8))))</f>
      </c>
      <c r="G19" s="11">
        <f>IF(F19="","",(F19+6)*7)</f>
      </c>
      <c r="H19" s="11">
        <f>IF(A19="","",COUNTIF('Rapor Kayıtları'!$B$6:$B$155,A19))</f>
      </c>
      <c r="I19" s="11">
        <f>IF(A19="","",SUMIF('Rapor Kayıtları'!$B$6:$B$155,A19,'Rapor Kayıtları'!$I$6:$I$155))</f>
      </c>
      <c r="J19" s="11">
        <f>IF(A19="","",SUMIFS('Rapor Kayıtları'!$I$6:$I$155,'Rapor Kayıtları'!$B$6:$B$155,A19,'Rapor Kayıtları'!$E$6:$E$155,"Hastalık"))</f>
      </c>
      <c r="K19" s="11">
        <f>IF(A19="","",SUMIFS('Rapor Kayıtları'!$I$6:$I$155,'Rapor Kayıtları'!$B$6:$B$155,A19,'Rapor Kayıtları'!$E$6:$E$155,"İş kazası")+SUMIFS('Rapor Kayıtları'!$I$6:$I$155,'Rapor Kayıtları'!$B$6:$B$155,A19,'Rapor Kayıtları'!$E$6:$E$155,"Meslek hastalığı"))</f>
      </c>
      <c r="L19" s="11">
        <f>IF(A19="","",COUNTIF('Rapor Kayıtları'!$B$6:$B$155,A19)-COUNTIFS('Rapor Kayıtları'!$B$6:$B$155,A19,'Rapor Kayıtları'!$S$6:$S$155,"Tamamlandı"))</f>
      </c>
      <c r="M19" s="13"/>
    </row>
    <row r="20" spans="1:13" x14ac:dyDescent="0.25">
      <c r="A20" s="17"/>
      <c r="B20" s="17"/>
      <c r="C20" s="17"/>
      <c r="D20" s="14"/>
      <c r="E20" s="18">
        <f>IF(D20="","",(TODAY()-D20)/365.25)</f>
      </c>
      <c r="F20" s="11">
        <f>IF(E20="","",IF(E20&lt;0.5,2,IF(E20&lt;1.5,4,IF(E20&lt;3,6,8))))</f>
      </c>
      <c r="G20" s="11">
        <f>IF(F20="","",(F20+6)*7)</f>
      </c>
      <c r="H20" s="11">
        <f>IF(A20="","",COUNTIF('Rapor Kayıtları'!$B$6:$B$155,A20))</f>
      </c>
      <c r="I20" s="11">
        <f>IF(A20="","",SUMIF('Rapor Kayıtları'!$B$6:$B$155,A20,'Rapor Kayıtları'!$I$6:$I$155))</f>
      </c>
      <c r="J20" s="11">
        <f>IF(A20="","",SUMIFS('Rapor Kayıtları'!$I$6:$I$155,'Rapor Kayıtları'!$B$6:$B$155,A20,'Rapor Kayıtları'!$E$6:$E$155,"Hastalık"))</f>
      </c>
      <c r="K20" s="11">
        <f>IF(A20="","",SUMIFS('Rapor Kayıtları'!$I$6:$I$155,'Rapor Kayıtları'!$B$6:$B$155,A20,'Rapor Kayıtları'!$E$6:$E$155,"İş kazası")+SUMIFS('Rapor Kayıtları'!$I$6:$I$155,'Rapor Kayıtları'!$B$6:$B$155,A20,'Rapor Kayıtları'!$E$6:$E$155,"Meslek hastalığı"))</f>
      </c>
      <c r="L20" s="11">
        <f>IF(A20="","",COUNTIF('Rapor Kayıtları'!$B$6:$B$155,A20)-COUNTIFS('Rapor Kayıtları'!$B$6:$B$155,A20,'Rapor Kayıtları'!$S$6:$S$155,"Tamamlandı"))</f>
      </c>
      <c r="M20" s="13"/>
    </row>
    <row r="21" spans="1:13" x14ac:dyDescent="0.25">
      <c r="A21" s="17"/>
      <c r="B21" s="17"/>
      <c r="C21" s="17"/>
      <c r="D21" s="14"/>
      <c r="E21" s="18">
        <f>IF(D21="","",(TODAY()-D21)/365.25)</f>
      </c>
      <c r="F21" s="11">
        <f>IF(E21="","",IF(E21&lt;0.5,2,IF(E21&lt;1.5,4,IF(E21&lt;3,6,8))))</f>
      </c>
      <c r="G21" s="11">
        <f>IF(F21="","",(F21+6)*7)</f>
      </c>
      <c r="H21" s="11">
        <f>IF(A21="","",COUNTIF('Rapor Kayıtları'!$B$6:$B$155,A21))</f>
      </c>
      <c r="I21" s="11">
        <f>IF(A21="","",SUMIF('Rapor Kayıtları'!$B$6:$B$155,A21,'Rapor Kayıtları'!$I$6:$I$155))</f>
      </c>
      <c r="J21" s="11">
        <f>IF(A21="","",SUMIFS('Rapor Kayıtları'!$I$6:$I$155,'Rapor Kayıtları'!$B$6:$B$155,A21,'Rapor Kayıtları'!$E$6:$E$155,"Hastalık"))</f>
      </c>
      <c r="K21" s="11">
        <f>IF(A21="","",SUMIFS('Rapor Kayıtları'!$I$6:$I$155,'Rapor Kayıtları'!$B$6:$B$155,A21,'Rapor Kayıtları'!$E$6:$E$155,"İş kazası")+SUMIFS('Rapor Kayıtları'!$I$6:$I$155,'Rapor Kayıtları'!$B$6:$B$155,A21,'Rapor Kayıtları'!$E$6:$E$155,"Meslek hastalığı"))</f>
      </c>
      <c r="L21" s="11">
        <f>IF(A21="","",COUNTIF('Rapor Kayıtları'!$B$6:$B$155,A21)-COUNTIFS('Rapor Kayıtları'!$B$6:$B$155,A21,'Rapor Kayıtları'!$S$6:$S$155,"Tamamlandı"))</f>
      </c>
      <c r="M21" s="13"/>
    </row>
    <row r="22" spans="1:13" x14ac:dyDescent="0.25">
      <c r="A22" s="17"/>
      <c r="B22" s="17"/>
      <c r="C22" s="17"/>
      <c r="D22" s="14"/>
      <c r="E22" s="18">
        <f>IF(D22="","",(TODAY()-D22)/365.25)</f>
      </c>
      <c r="F22" s="11">
        <f>IF(E22="","",IF(E22&lt;0.5,2,IF(E22&lt;1.5,4,IF(E22&lt;3,6,8))))</f>
      </c>
      <c r="G22" s="11">
        <f>IF(F22="","",(F22+6)*7)</f>
      </c>
      <c r="H22" s="11">
        <f>IF(A22="","",COUNTIF('Rapor Kayıtları'!$B$6:$B$155,A22))</f>
      </c>
      <c r="I22" s="11">
        <f>IF(A22="","",SUMIF('Rapor Kayıtları'!$B$6:$B$155,A22,'Rapor Kayıtları'!$I$6:$I$155))</f>
      </c>
      <c r="J22" s="11">
        <f>IF(A22="","",SUMIFS('Rapor Kayıtları'!$I$6:$I$155,'Rapor Kayıtları'!$B$6:$B$155,A22,'Rapor Kayıtları'!$E$6:$E$155,"Hastalık"))</f>
      </c>
      <c r="K22" s="11">
        <f>IF(A22="","",SUMIFS('Rapor Kayıtları'!$I$6:$I$155,'Rapor Kayıtları'!$B$6:$B$155,A22,'Rapor Kayıtları'!$E$6:$E$155,"İş kazası")+SUMIFS('Rapor Kayıtları'!$I$6:$I$155,'Rapor Kayıtları'!$B$6:$B$155,A22,'Rapor Kayıtları'!$E$6:$E$155,"Meslek hastalığı"))</f>
      </c>
      <c r="L22" s="11">
        <f>IF(A22="","",COUNTIF('Rapor Kayıtları'!$B$6:$B$155,A22)-COUNTIFS('Rapor Kayıtları'!$B$6:$B$155,A22,'Rapor Kayıtları'!$S$6:$S$155,"Tamamlandı"))</f>
      </c>
      <c r="M22" s="13"/>
    </row>
    <row r="23" spans="1:13" x14ac:dyDescent="0.25">
      <c r="A23" s="17"/>
      <c r="B23" s="17"/>
      <c r="C23" s="17"/>
      <c r="D23" s="14"/>
      <c r="E23" s="18">
        <f>IF(D23="","",(TODAY()-D23)/365.25)</f>
      </c>
      <c r="F23" s="11">
        <f>IF(E23="","",IF(E23&lt;0.5,2,IF(E23&lt;1.5,4,IF(E23&lt;3,6,8))))</f>
      </c>
      <c r="G23" s="11">
        <f>IF(F23="","",(F23+6)*7)</f>
      </c>
      <c r="H23" s="11">
        <f>IF(A23="","",COUNTIF('Rapor Kayıtları'!$B$6:$B$155,A23))</f>
      </c>
      <c r="I23" s="11">
        <f>IF(A23="","",SUMIF('Rapor Kayıtları'!$B$6:$B$155,A23,'Rapor Kayıtları'!$I$6:$I$155))</f>
      </c>
      <c r="J23" s="11">
        <f>IF(A23="","",SUMIFS('Rapor Kayıtları'!$I$6:$I$155,'Rapor Kayıtları'!$B$6:$B$155,A23,'Rapor Kayıtları'!$E$6:$E$155,"Hastalık"))</f>
      </c>
      <c r="K23" s="11">
        <f>IF(A23="","",SUMIFS('Rapor Kayıtları'!$I$6:$I$155,'Rapor Kayıtları'!$B$6:$B$155,A23,'Rapor Kayıtları'!$E$6:$E$155,"İş kazası")+SUMIFS('Rapor Kayıtları'!$I$6:$I$155,'Rapor Kayıtları'!$B$6:$B$155,A23,'Rapor Kayıtları'!$E$6:$E$155,"Meslek hastalığı"))</f>
      </c>
      <c r="L23" s="11">
        <f>IF(A23="","",COUNTIF('Rapor Kayıtları'!$B$6:$B$155,A23)-COUNTIFS('Rapor Kayıtları'!$B$6:$B$155,A23,'Rapor Kayıtları'!$S$6:$S$155,"Tamamlandı"))</f>
      </c>
      <c r="M23" s="13"/>
    </row>
    <row r="24" spans="1:13" x14ac:dyDescent="0.25">
      <c r="A24" s="17"/>
      <c r="B24" s="17"/>
      <c r="C24" s="17"/>
      <c r="D24" s="14"/>
      <c r="E24" s="18">
        <f>IF(D24="","",(TODAY()-D24)/365.25)</f>
      </c>
      <c r="F24" s="11">
        <f>IF(E24="","",IF(E24&lt;0.5,2,IF(E24&lt;1.5,4,IF(E24&lt;3,6,8))))</f>
      </c>
      <c r="G24" s="11">
        <f>IF(F24="","",(F24+6)*7)</f>
      </c>
      <c r="H24" s="11">
        <f>IF(A24="","",COUNTIF('Rapor Kayıtları'!$B$6:$B$155,A24))</f>
      </c>
      <c r="I24" s="11">
        <f>IF(A24="","",SUMIF('Rapor Kayıtları'!$B$6:$B$155,A24,'Rapor Kayıtları'!$I$6:$I$155))</f>
      </c>
      <c r="J24" s="11">
        <f>IF(A24="","",SUMIFS('Rapor Kayıtları'!$I$6:$I$155,'Rapor Kayıtları'!$B$6:$B$155,A24,'Rapor Kayıtları'!$E$6:$E$155,"Hastalık"))</f>
      </c>
      <c r="K24" s="11">
        <f>IF(A24="","",SUMIFS('Rapor Kayıtları'!$I$6:$I$155,'Rapor Kayıtları'!$B$6:$B$155,A24,'Rapor Kayıtları'!$E$6:$E$155,"İş kazası")+SUMIFS('Rapor Kayıtları'!$I$6:$I$155,'Rapor Kayıtları'!$B$6:$B$155,A24,'Rapor Kayıtları'!$E$6:$E$155,"Meslek hastalığı"))</f>
      </c>
      <c r="L24" s="11">
        <f>IF(A24="","",COUNTIF('Rapor Kayıtları'!$B$6:$B$155,A24)-COUNTIFS('Rapor Kayıtları'!$B$6:$B$155,A24,'Rapor Kayıtları'!$S$6:$S$155,"Tamamlandı"))</f>
      </c>
      <c r="M24" s="13"/>
    </row>
    <row r="25" spans="1:13" x14ac:dyDescent="0.25">
      <c r="A25" s="17"/>
      <c r="B25" s="17"/>
      <c r="C25" s="17"/>
      <c r="D25" s="14"/>
      <c r="E25" s="18">
        <f>IF(D25="","",(TODAY()-D25)/365.25)</f>
      </c>
      <c r="F25" s="11">
        <f>IF(E25="","",IF(E25&lt;0.5,2,IF(E25&lt;1.5,4,IF(E25&lt;3,6,8))))</f>
      </c>
      <c r="G25" s="11">
        <f>IF(F25="","",(F25+6)*7)</f>
      </c>
      <c r="H25" s="11">
        <f>IF(A25="","",COUNTIF('Rapor Kayıtları'!$B$6:$B$155,A25))</f>
      </c>
      <c r="I25" s="11">
        <f>IF(A25="","",SUMIF('Rapor Kayıtları'!$B$6:$B$155,A25,'Rapor Kayıtları'!$I$6:$I$155))</f>
      </c>
      <c r="J25" s="11">
        <f>IF(A25="","",SUMIFS('Rapor Kayıtları'!$I$6:$I$155,'Rapor Kayıtları'!$B$6:$B$155,A25,'Rapor Kayıtları'!$E$6:$E$155,"Hastalık"))</f>
      </c>
      <c r="K25" s="11">
        <f>IF(A25="","",SUMIFS('Rapor Kayıtları'!$I$6:$I$155,'Rapor Kayıtları'!$B$6:$B$155,A25,'Rapor Kayıtları'!$E$6:$E$155,"İş kazası")+SUMIFS('Rapor Kayıtları'!$I$6:$I$155,'Rapor Kayıtları'!$B$6:$B$155,A25,'Rapor Kayıtları'!$E$6:$E$155,"Meslek hastalığı"))</f>
      </c>
      <c r="L25" s="11">
        <f>IF(A25="","",COUNTIF('Rapor Kayıtları'!$B$6:$B$155,A25)-COUNTIFS('Rapor Kayıtları'!$B$6:$B$155,A25,'Rapor Kayıtları'!$S$6:$S$155,"Tamamlandı"))</f>
      </c>
      <c r="M25" s="13"/>
    </row>
    <row r="26" spans="1:13" x14ac:dyDescent="0.25">
      <c r="A26" s="17"/>
      <c r="B26" s="17"/>
      <c r="C26" s="17"/>
      <c r="D26" s="14"/>
      <c r="E26" s="18">
        <f>IF(D26="","",(TODAY()-D26)/365.25)</f>
      </c>
      <c r="F26" s="11">
        <f>IF(E26="","",IF(E26&lt;0.5,2,IF(E26&lt;1.5,4,IF(E26&lt;3,6,8))))</f>
      </c>
      <c r="G26" s="11">
        <f>IF(F26="","",(F26+6)*7)</f>
      </c>
      <c r="H26" s="11">
        <f>IF(A26="","",COUNTIF('Rapor Kayıtları'!$B$6:$B$155,A26))</f>
      </c>
      <c r="I26" s="11">
        <f>IF(A26="","",SUMIF('Rapor Kayıtları'!$B$6:$B$155,A26,'Rapor Kayıtları'!$I$6:$I$155))</f>
      </c>
      <c r="J26" s="11">
        <f>IF(A26="","",SUMIFS('Rapor Kayıtları'!$I$6:$I$155,'Rapor Kayıtları'!$B$6:$B$155,A26,'Rapor Kayıtları'!$E$6:$E$155,"Hastalık"))</f>
      </c>
      <c r="K26" s="11">
        <f>IF(A26="","",SUMIFS('Rapor Kayıtları'!$I$6:$I$155,'Rapor Kayıtları'!$B$6:$B$155,A26,'Rapor Kayıtları'!$E$6:$E$155,"İş kazası")+SUMIFS('Rapor Kayıtları'!$I$6:$I$155,'Rapor Kayıtları'!$B$6:$B$155,A26,'Rapor Kayıtları'!$E$6:$E$155,"Meslek hastalığı"))</f>
      </c>
      <c r="L26" s="11">
        <f>IF(A26="","",COUNTIF('Rapor Kayıtları'!$B$6:$B$155,A26)-COUNTIFS('Rapor Kayıtları'!$B$6:$B$155,A26,'Rapor Kayıtları'!$S$6:$S$155,"Tamamlandı"))</f>
      </c>
      <c r="M26" s="13"/>
    </row>
    <row r="27" spans="1:13" x14ac:dyDescent="0.25">
      <c r="A27" s="17"/>
      <c r="B27" s="17"/>
      <c r="C27" s="17"/>
      <c r="D27" s="14"/>
      <c r="E27" s="18">
        <f>IF(D27="","",(TODAY()-D27)/365.25)</f>
      </c>
      <c r="F27" s="11">
        <f>IF(E27="","",IF(E27&lt;0.5,2,IF(E27&lt;1.5,4,IF(E27&lt;3,6,8))))</f>
      </c>
      <c r="G27" s="11">
        <f>IF(F27="","",(F27+6)*7)</f>
      </c>
      <c r="H27" s="11">
        <f>IF(A27="","",COUNTIF('Rapor Kayıtları'!$B$6:$B$155,A27))</f>
      </c>
      <c r="I27" s="11">
        <f>IF(A27="","",SUMIF('Rapor Kayıtları'!$B$6:$B$155,A27,'Rapor Kayıtları'!$I$6:$I$155))</f>
      </c>
      <c r="J27" s="11">
        <f>IF(A27="","",SUMIFS('Rapor Kayıtları'!$I$6:$I$155,'Rapor Kayıtları'!$B$6:$B$155,A27,'Rapor Kayıtları'!$E$6:$E$155,"Hastalık"))</f>
      </c>
      <c r="K27" s="11">
        <f>IF(A27="","",SUMIFS('Rapor Kayıtları'!$I$6:$I$155,'Rapor Kayıtları'!$B$6:$B$155,A27,'Rapor Kayıtları'!$E$6:$E$155,"İş kazası")+SUMIFS('Rapor Kayıtları'!$I$6:$I$155,'Rapor Kayıtları'!$B$6:$B$155,A27,'Rapor Kayıtları'!$E$6:$E$155,"Meslek hastalığı"))</f>
      </c>
      <c r="L27" s="11">
        <f>IF(A27="","",COUNTIF('Rapor Kayıtları'!$B$6:$B$155,A27)-COUNTIFS('Rapor Kayıtları'!$B$6:$B$155,A27,'Rapor Kayıtları'!$S$6:$S$155,"Tamamlandı"))</f>
      </c>
      <c r="M27" s="13"/>
    </row>
    <row r="28" spans="1:13" x14ac:dyDescent="0.25">
      <c r="A28" s="17"/>
      <c r="B28" s="17"/>
      <c r="C28" s="17"/>
      <c r="D28" s="14"/>
      <c r="E28" s="18">
        <f>IF(D28="","",(TODAY()-D28)/365.25)</f>
      </c>
      <c r="F28" s="11">
        <f>IF(E28="","",IF(E28&lt;0.5,2,IF(E28&lt;1.5,4,IF(E28&lt;3,6,8))))</f>
      </c>
      <c r="G28" s="11">
        <f>IF(F28="","",(F28+6)*7)</f>
      </c>
      <c r="H28" s="11">
        <f>IF(A28="","",COUNTIF('Rapor Kayıtları'!$B$6:$B$155,A28))</f>
      </c>
      <c r="I28" s="11">
        <f>IF(A28="","",SUMIF('Rapor Kayıtları'!$B$6:$B$155,A28,'Rapor Kayıtları'!$I$6:$I$155))</f>
      </c>
      <c r="J28" s="11">
        <f>IF(A28="","",SUMIFS('Rapor Kayıtları'!$I$6:$I$155,'Rapor Kayıtları'!$B$6:$B$155,A28,'Rapor Kayıtları'!$E$6:$E$155,"Hastalık"))</f>
      </c>
      <c r="K28" s="11">
        <f>IF(A28="","",SUMIFS('Rapor Kayıtları'!$I$6:$I$155,'Rapor Kayıtları'!$B$6:$B$155,A28,'Rapor Kayıtları'!$E$6:$E$155,"İş kazası")+SUMIFS('Rapor Kayıtları'!$I$6:$I$155,'Rapor Kayıtları'!$B$6:$B$155,A28,'Rapor Kayıtları'!$E$6:$E$155,"Meslek hastalığı"))</f>
      </c>
      <c r="L28" s="11">
        <f>IF(A28="","",COUNTIF('Rapor Kayıtları'!$B$6:$B$155,A28)-COUNTIFS('Rapor Kayıtları'!$B$6:$B$155,A28,'Rapor Kayıtları'!$S$6:$S$155,"Tamamlandı"))</f>
      </c>
      <c r="M28" s="13"/>
    </row>
    <row r="29" spans="1:13" x14ac:dyDescent="0.25">
      <c r="A29" s="17"/>
      <c r="B29" s="17"/>
      <c r="C29" s="17"/>
      <c r="D29" s="14"/>
      <c r="E29" s="18">
        <f>IF(D29="","",(TODAY()-D29)/365.25)</f>
      </c>
      <c r="F29" s="11">
        <f>IF(E29="","",IF(E29&lt;0.5,2,IF(E29&lt;1.5,4,IF(E29&lt;3,6,8))))</f>
      </c>
      <c r="G29" s="11">
        <f>IF(F29="","",(F29+6)*7)</f>
      </c>
      <c r="H29" s="11">
        <f>IF(A29="","",COUNTIF('Rapor Kayıtları'!$B$6:$B$155,A29))</f>
      </c>
      <c r="I29" s="11">
        <f>IF(A29="","",SUMIF('Rapor Kayıtları'!$B$6:$B$155,A29,'Rapor Kayıtları'!$I$6:$I$155))</f>
      </c>
      <c r="J29" s="11">
        <f>IF(A29="","",SUMIFS('Rapor Kayıtları'!$I$6:$I$155,'Rapor Kayıtları'!$B$6:$B$155,A29,'Rapor Kayıtları'!$E$6:$E$155,"Hastalık"))</f>
      </c>
      <c r="K29" s="11">
        <f>IF(A29="","",SUMIFS('Rapor Kayıtları'!$I$6:$I$155,'Rapor Kayıtları'!$B$6:$B$155,A29,'Rapor Kayıtları'!$E$6:$E$155,"İş kazası")+SUMIFS('Rapor Kayıtları'!$I$6:$I$155,'Rapor Kayıtları'!$B$6:$B$155,A29,'Rapor Kayıtları'!$E$6:$E$155,"Meslek hastalığı"))</f>
      </c>
      <c r="L29" s="11">
        <f>IF(A29="","",COUNTIF('Rapor Kayıtları'!$B$6:$B$155,A29)-COUNTIFS('Rapor Kayıtları'!$B$6:$B$155,A29,'Rapor Kayıtları'!$S$6:$S$155,"Tamamlandı"))</f>
      </c>
      <c r="M29" s="13"/>
    </row>
    <row r="30" spans="1:13" x14ac:dyDescent="0.25">
      <c r="A30" s="17"/>
      <c r="B30" s="17"/>
      <c r="C30" s="17"/>
      <c r="D30" s="14"/>
      <c r="E30" s="18">
        <f>IF(D30="","",(TODAY()-D30)/365.25)</f>
      </c>
      <c r="F30" s="11">
        <f>IF(E30="","",IF(E30&lt;0.5,2,IF(E30&lt;1.5,4,IF(E30&lt;3,6,8))))</f>
      </c>
      <c r="G30" s="11">
        <f>IF(F30="","",(F30+6)*7)</f>
      </c>
      <c r="H30" s="11">
        <f>IF(A30="","",COUNTIF('Rapor Kayıtları'!$B$6:$B$155,A30))</f>
      </c>
      <c r="I30" s="11">
        <f>IF(A30="","",SUMIF('Rapor Kayıtları'!$B$6:$B$155,A30,'Rapor Kayıtları'!$I$6:$I$155))</f>
      </c>
      <c r="J30" s="11">
        <f>IF(A30="","",SUMIFS('Rapor Kayıtları'!$I$6:$I$155,'Rapor Kayıtları'!$B$6:$B$155,A30,'Rapor Kayıtları'!$E$6:$E$155,"Hastalık"))</f>
      </c>
      <c r="K30" s="11">
        <f>IF(A30="","",SUMIFS('Rapor Kayıtları'!$I$6:$I$155,'Rapor Kayıtları'!$B$6:$B$155,A30,'Rapor Kayıtları'!$E$6:$E$155,"İş kazası")+SUMIFS('Rapor Kayıtları'!$I$6:$I$155,'Rapor Kayıtları'!$B$6:$B$155,A30,'Rapor Kayıtları'!$E$6:$E$155,"Meslek hastalığı"))</f>
      </c>
      <c r="L30" s="11">
        <f>IF(A30="","",COUNTIF('Rapor Kayıtları'!$B$6:$B$155,A30)-COUNTIFS('Rapor Kayıtları'!$B$6:$B$155,A30,'Rapor Kayıtları'!$S$6:$S$155,"Tamamlandı"))</f>
      </c>
      <c r="M30" s="13"/>
    </row>
    <row r="31" spans="1:13" x14ac:dyDescent="0.25">
      <c r="A31" s="17"/>
      <c r="B31" s="17"/>
      <c r="C31" s="17"/>
      <c r="D31" s="14"/>
      <c r="E31" s="18">
        <f>IF(D31="","",(TODAY()-D31)/365.25)</f>
      </c>
      <c r="F31" s="11">
        <f>IF(E31="","",IF(E31&lt;0.5,2,IF(E31&lt;1.5,4,IF(E31&lt;3,6,8))))</f>
      </c>
      <c r="G31" s="11">
        <f>IF(F31="","",(F31+6)*7)</f>
      </c>
      <c r="H31" s="11">
        <f>IF(A31="","",COUNTIF('Rapor Kayıtları'!$B$6:$B$155,A31))</f>
      </c>
      <c r="I31" s="11">
        <f>IF(A31="","",SUMIF('Rapor Kayıtları'!$B$6:$B$155,A31,'Rapor Kayıtları'!$I$6:$I$155))</f>
      </c>
      <c r="J31" s="11">
        <f>IF(A31="","",SUMIFS('Rapor Kayıtları'!$I$6:$I$155,'Rapor Kayıtları'!$B$6:$B$155,A31,'Rapor Kayıtları'!$E$6:$E$155,"Hastalık"))</f>
      </c>
      <c r="K31" s="11">
        <f>IF(A31="","",SUMIFS('Rapor Kayıtları'!$I$6:$I$155,'Rapor Kayıtları'!$B$6:$B$155,A31,'Rapor Kayıtları'!$E$6:$E$155,"İş kazası")+SUMIFS('Rapor Kayıtları'!$I$6:$I$155,'Rapor Kayıtları'!$B$6:$B$155,A31,'Rapor Kayıtları'!$E$6:$E$155,"Meslek hastalığı"))</f>
      </c>
      <c r="L31" s="11">
        <f>IF(A31="","",COUNTIF('Rapor Kayıtları'!$B$6:$B$155,A31)-COUNTIFS('Rapor Kayıtları'!$B$6:$B$155,A31,'Rapor Kayıtları'!$S$6:$S$155,"Tamamlandı"))</f>
      </c>
      <c r="M31" s="13"/>
    </row>
    <row r="32" spans="1:13" x14ac:dyDescent="0.25">
      <c r="A32" s="17"/>
      <c r="B32" s="17"/>
      <c r="C32" s="17"/>
      <c r="D32" s="14"/>
      <c r="E32" s="18">
        <f>IF(D32="","",(TODAY()-D32)/365.25)</f>
      </c>
      <c r="F32" s="11">
        <f>IF(E32="","",IF(E32&lt;0.5,2,IF(E32&lt;1.5,4,IF(E32&lt;3,6,8))))</f>
      </c>
      <c r="G32" s="11">
        <f>IF(F32="","",(F32+6)*7)</f>
      </c>
      <c r="H32" s="11">
        <f>IF(A32="","",COUNTIF('Rapor Kayıtları'!$B$6:$B$155,A32))</f>
      </c>
      <c r="I32" s="11">
        <f>IF(A32="","",SUMIF('Rapor Kayıtları'!$B$6:$B$155,A32,'Rapor Kayıtları'!$I$6:$I$155))</f>
      </c>
      <c r="J32" s="11">
        <f>IF(A32="","",SUMIFS('Rapor Kayıtları'!$I$6:$I$155,'Rapor Kayıtları'!$B$6:$B$155,A32,'Rapor Kayıtları'!$E$6:$E$155,"Hastalık"))</f>
      </c>
      <c r="K32" s="11">
        <f>IF(A32="","",SUMIFS('Rapor Kayıtları'!$I$6:$I$155,'Rapor Kayıtları'!$B$6:$B$155,A32,'Rapor Kayıtları'!$E$6:$E$155,"İş kazası")+SUMIFS('Rapor Kayıtları'!$I$6:$I$155,'Rapor Kayıtları'!$B$6:$B$155,A32,'Rapor Kayıtları'!$E$6:$E$155,"Meslek hastalığı"))</f>
      </c>
      <c r="L32" s="11">
        <f>IF(A32="","",COUNTIF('Rapor Kayıtları'!$B$6:$B$155,A32)-COUNTIFS('Rapor Kayıtları'!$B$6:$B$155,A32,'Rapor Kayıtları'!$S$6:$S$155,"Tamamlandı"))</f>
      </c>
      <c r="M32" s="13"/>
    </row>
    <row r="33" spans="1:13" x14ac:dyDescent="0.25">
      <c r="A33" s="17"/>
      <c r="B33" s="17"/>
      <c r="C33" s="17"/>
      <c r="D33" s="14"/>
      <c r="E33" s="18">
        <f>IF(D33="","",(TODAY()-D33)/365.25)</f>
      </c>
      <c r="F33" s="11">
        <f>IF(E33="","",IF(E33&lt;0.5,2,IF(E33&lt;1.5,4,IF(E33&lt;3,6,8))))</f>
      </c>
      <c r="G33" s="11">
        <f>IF(F33="","",(F33+6)*7)</f>
      </c>
      <c r="H33" s="11">
        <f>IF(A33="","",COUNTIF('Rapor Kayıtları'!$B$6:$B$155,A33))</f>
      </c>
      <c r="I33" s="11">
        <f>IF(A33="","",SUMIF('Rapor Kayıtları'!$B$6:$B$155,A33,'Rapor Kayıtları'!$I$6:$I$155))</f>
      </c>
      <c r="J33" s="11">
        <f>IF(A33="","",SUMIFS('Rapor Kayıtları'!$I$6:$I$155,'Rapor Kayıtları'!$B$6:$B$155,A33,'Rapor Kayıtları'!$E$6:$E$155,"Hastalık"))</f>
      </c>
      <c r="K33" s="11">
        <f>IF(A33="","",SUMIFS('Rapor Kayıtları'!$I$6:$I$155,'Rapor Kayıtları'!$B$6:$B$155,A33,'Rapor Kayıtları'!$E$6:$E$155,"İş kazası")+SUMIFS('Rapor Kayıtları'!$I$6:$I$155,'Rapor Kayıtları'!$B$6:$B$155,A33,'Rapor Kayıtları'!$E$6:$E$155,"Meslek hastalığı"))</f>
      </c>
      <c r="L33" s="11">
        <f>IF(A33="","",COUNTIF('Rapor Kayıtları'!$B$6:$B$155,A33)-COUNTIFS('Rapor Kayıtları'!$B$6:$B$155,A33,'Rapor Kayıtları'!$S$6:$S$155,"Tamamlandı"))</f>
      </c>
      <c r="M33" s="13"/>
    </row>
    <row r="34" spans="1:13" x14ac:dyDescent="0.25">
      <c r="A34" s="17"/>
      <c r="B34" s="17"/>
      <c r="C34" s="17"/>
      <c r="D34" s="14"/>
      <c r="E34" s="18">
        <f>IF(D34="","",(TODAY()-D34)/365.25)</f>
      </c>
      <c r="F34" s="11">
        <f>IF(E34="","",IF(E34&lt;0.5,2,IF(E34&lt;1.5,4,IF(E34&lt;3,6,8))))</f>
      </c>
      <c r="G34" s="11">
        <f>IF(F34="","",(F34+6)*7)</f>
      </c>
      <c r="H34" s="11">
        <f>IF(A34="","",COUNTIF('Rapor Kayıtları'!$B$6:$B$155,A34))</f>
      </c>
      <c r="I34" s="11">
        <f>IF(A34="","",SUMIF('Rapor Kayıtları'!$B$6:$B$155,A34,'Rapor Kayıtları'!$I$6:$I$155))</f>
      </c>
      <c r="J34" s="11">
        <f>IF(A34="","",SUMIFS('Rapor Kayıtları'!$I$6:$I$155,'Rapor Kayıtları'!$B$6:$B$155,A34,'Rapor Kayıtları'!$E$6:$E$155,"Hastalık"))</f>
      </c>
      <c r="K34" s="11">
        <f>IF(A34="","",SUMIFS('Rapor Kayıtları'!$I$6:$I$155,'Rapor Kayıtları'!$B$6:$B$155,A34,'Rapor Kayıtları'!$E$6:$E$155,"İş kazası")+SUMIFS('Rapor Kayıtları'!$I$6:$I$155,'Rapor Kayıtları'!$B$6:$B$155,A34,'Rapor Kayıtları'!$E$6:$E$155,"Meslek hastalığı"))</f>
      </c>
      <c r="L34" s="11">
        <f>IF(A34="","",COUNTIF('Rapor Kayıtları'!$B$6:$B$155,A34)-COUNTIFS('Rapor Kayıtları'!$B$6:$B$155,A34,'Rapor Kayıtları'!$S$6:$S$155,"Tamamlandı"))</f>
      </c>
      <c r="M34" s="13"/>
    </row>
    <row r="35" spans="1:13" x14ac:dyDescent="0.25">
      <c r="A35" s="17"/>
      <c r="B35" s="17"/>
      <c r="C35" s="17"/>
      <c r="D35" s="14"/>
      <c r="E35" s="18">
        <f>IF(D35="","",(TODAY()-D35)/365.25)</f>
      </c>
      <c r="F35" s="11">
        <f>IF(E35="","",IF(E35&lt;0.5,2,IF(E35&lt;1.5,4,IF(E35&lt;3,6,8))))</f>
      </c>
      <c r="G35" s="11">
        <f>IF(F35="","",(F35+6)*7)</f>
      </c>
      <c r="H35" s="11">
        <f>IF(A35="","",COUNTIF('Rapor Kayıtları'!$B$6:$B$155,A35))</f>
      </c>
      <c r="I35" s="11">
        <f>IF(A35="","",SUMIF('Rapor Kayıtları'!$B$6:$B$155,A35,'Rapor Kayıtları'!$I$6:$I$155))</f>
      </c>
      <c r="J35" s="11">
        <f>IF(A35="","",SUMIFS('Rapor Kayıtları'!$I$6:$I$155,'Rapor Kayıtları'!$B$6:$B$155,A35,'Rapor Kayıtları'!$E$6:$E$155,"Hastalık"))</f>
      </c>
      <c r="K35" s="11">
        <f>IF(A35="","",SUMIFS('Rapor Kayıtları'!$I$6:$I$155,'Rapor Kayıtları'!$B$6:$B$155,A35,'Rapor Kayıtları'!$E$6:$E$155,"İş kazası")+SUMIFS('Rapor Kayıtları'!$I$6:$I$155,'Rapor Kayıtları'!$B$6:$B$155,A35,'Rapor Kayıtları'!$E$6:$E$155,"Meslek hastalığı"))</f>
      </c>
      <c r="L35" s="11">
        <f>IF(A35="","",COUNTIF('Rapor Kayıtları'!$B$6:$B$155,A35)-COUNTIFS('Rapor Kayıtları'!$B$6:$B$155,A35,'Rapor Kayıtları'!$S$6:$S$155,"Tamamlandı"))</f>
      </c>
      <c r="M35" s="13"/>
    </row>
    <row r="36" spans="1:13" x14ac:dyDescent="0.25">
      <c r="A36" s="17"/>
      <c r="B36" s="17"/>
      <c r="C36" s="17"/>
      <c r="D36" s="14"/>
      <c r="E36" s="18">
        <f>IF(D36="","",(TODAY()-D36)/365.25)</f>
      </c>
      <c r="F36" s="11">
        <f>IF(E36="","",IF(E36&lt;0.5,2,IF(E36&lt;1.5,4,IF(E36&lt;3,6,8))))</f>
      </c>
      <c r="G36" s="11">
        <f>IF(F36="","",(F36+6)*7)</f>
      </c>
      <c r="H36" s="11">
        <f>IF(A36="","",COUNTIF('Rapor Kayıtları'!$B$6:$B$155,A36))</f>
      </c>
      <c r="I36" s="11">
        <f>IF(A36="","",SUMIF('Rapor Kayıtları'!$B$6:$B$155,A36,'Rapor Kayıtları'!$I$6:$I$155))</f>
      </c>
      <c r="J36" s="11">
        <f>IF(A36="","",SUMIFS('Rapor Kayıtları'!$I$6:$I$155,'Rapor Kayıtları'!$B$6:$B$155,A36,'Rapor Kayıtları'!$E$6:$E$155,"Hastalık"))</f>
      </c>
      <c r="K36" s="11">
        <f>IF(A36="","",SUMIFS('Rapor Kayıtları'!$I$6:$I$155,'Rapor Kayıtları'!$B$6:$B$155,A36,'Rapor Kayıtları'!$E$6:$E$155,"İş kazası")+SUMIFS('Rapor Kayıtları'!$I$6:$I$155,'Rapor Kayıtları'!$B$6:$B$155,A36,'Rapor Kayıtları'!$E$6:$E$155,"Meslek hastalığı"))</f>
      </c>
      <c r="L36" s="11">
        <f>IF(A36="","",COUNTIF('Rapor Kayıtları'!$B$6:$B$155,A36)-COUNTIFS('Rapor Kayıtları'!$B$6:$B$155,A36,'Rapor Kayıtları'!$S$6:$S$155,"Tamamlandı"))</f>
      </c>
      <c r="M36" s="13"/>
    </row>
    <row r="37" spans="1:13" x14ac:dyDescent="0.25">
      <c r="A37" s="17"/>
      <c r="B37" s="17"/>
      <c r="C37" s="17"/>
      <c r="D37" s="14"/>
      <c r="E37" s="18">
        <f>IF(D37="","",(TODAY()-D37)/365.25)</f>
      </c>
      <c r="F37" s="11">
        <f>IF(E37="","",IF(E37&lt;0.5,2,IF(E37&lt;1.5,4,IF(E37&lt;3,6,8))))</f>
      </c>
      <c r="G37" s="11">
        <f>IF(F37="","",(F37+6)*7)</f>
      </c>
      <c r="H37" s="11">
        <f>IF(A37="","",COUNTIF('Rapor Kayıtları'!$B$6:$B$155,A37))</f>
      </c>
      <c r="I37" s="11">
        <f>IF(A37="","",SUMIF('Rapor Kayıtları'!$B$6:$B$155,A37,'Rapor Kayıtları'!$I$6:$I$155))</f>
      </c>
      <c r="J37" s="11">
        <f>IF(A37="","",SUMIFS('Rapor Kayıtları'!$I$6:$I$155,'Rapor Kayıtları'!$B$6:$B$155,A37,'Rapor Kayıtları'!$E$6:$E$155,"Hastalık"))</f>
      </c>
      <c r="K37" s="11">
        <f>IF(A37="","",SUMIFS('Rapor Kayıtları'!$I$6:$I$155,'Rapor Kayıtları'!$B$6:$B$155,A37,'Rapor Kayıtları'!$E$6:$E$155,"İş kazası")+SUMIFS('Rapor Kayıtları'!$I$6:$I$155,'Rapor Kayıtları'!$B$6:$B$155,A37,'Rapor Kayıtları'!$E$6:$E$155,"Meslek hastalığı"))</f>
      </c>
      <c r="L37" s="11">
        <f>IF(A37="","",COUNTIF('Rapor Kayıtları'!$B$6:$B$155,A37)-COUNTIFS('Rapor Kayıtları'!$B$6:$B$155,A37,'Rapor Kayıtları'!$S$6:$S$155,"Tamamlandı"))</f>
      </c>
      <c r="M37" s="13"/>
    </row>
    <row r="38" spans="1:13" x14ac:dyDescent="0.25">
      <c r="A38" s="17"/>
      <c r="B38" s="17"/>
      <c r="C38" s="17"/>
      <c r="D38" s="14"/>
      <c r="E38" s="18">
        <f>IF(D38="","",(TODAY()-D38)/365.25)</f>
      </c>
      <c r="F38" s="11">
        <f>IF(E38="","",IF(E38&lt;0.5,2,IF(E38&lt;1.5,4,IF(E38&lt;3,6,8))))</f>
      </c>
      <c r="G38" s="11">
        <f>IF(F38="","",(F38+6)*7)</f>
      </c>
      <c r="H38" s="11">
        <f>IF(A38="","",COUNTIF('Rapor Kayıtları'!$B$6:$B$155,A38))</f>
      </c>
      <c r="I38" s="11">
        <f>IF(A38="","",SUMIF('Rapor Kayıtları'!$B$6:$B$155,A38,'Rapor Kayıtları'!$I$6:$I$155))</f>
      </c>
      <c r="J38" s="11">
        <f>IF(A38="","",SUMIFS('Rapor Kayıtları'!$I$6:$I$155,'Rapor Kayıtları'!$B$6:$B$155,A38,'Rapor Kayıtları'!$E$6:$E$155,"Hastalık"))</f>
      </c>
      <c r="K38" s="11">
        <f>IF(A38="","",SUMIFS('Rapor Kayıtları'!$I$6:$I$155,'Rapor Kayıtları'!$B$6:$B$155,A38,'Rapor Kayıtları'!$E$6:$E$155,"İş kazası")+SUMIFS('Rapor Kayıtları'!$I$6:$I$155,'Rapor Kayıtları'!$B$6:$B$155,A38,'Rapor Kayıtları'!$E$6:$E$155,"Meslek hastalığı"))</f>
      </c>
      <c r="L38" s="11">
        <f>IF(A38="","",COUNTIF('Rapor Kayıtları'!$B$6:$B$155,A38)-COUNTIFS('Rapor Kayıtları'!$B$6:$B$155,A38,'Rapor Kayıtları'!$S$6:$S$155,"Tamamlandı"))</f>
      </c>
      <c r="M38" s="13"/>
    </row>
    <row r="39" spans="1:13" x14ac:dyDescent="0.25">
      <c r="A39" s="17"/>
      <c r="B39" s="17"/>
      <c r="C39" s="17"/>
      <c r="D39" s="14"/>
      <c r="E39" s="18">
        <f>IF(D39="","",(TODAY()-D39)/365.25)</f>
      </c>
      <c r="F39" s="11">
        <f>IF(E39="","",IF(E39&lt;0.5,2,IF(E39&lt;1.5,4,IF(E39&lt;3,6,8))))</f>
      </c>
      <c r="G39" s="11">
        <f>IF(F39="","",(F39+6)*7)</f>
      </c>
      <c r="H39" s="11">
        <f>IF(A39="","",COUNTIF('Rapor Kayıtları'!$B$6:$B$155,A39))</f>
      </c>
      <c r="I39" s="11">
        <f>IF(A39="","",SUMIF('Rapor Kayıtları'!$B$6:$B$155,A39,'Rapor Kayıtları'!$I$6:$I$155))</f>
      </c>
      <c r="J39" s="11">
        <f>IF(A39="","",SUMIFS('Rapor Kayıtları'!$I$6:$I$155,'Rapor Kayıtları'!$B$6:$B$155,A39,'Rapor Kayıtları'!$E$6:$E$155,"Hastalık"))</f>
      </c>
      <c r="K39" s="11">
        <f>IF(A39="","",SUMIFS('Rapor Kayıtları'!$I$6:$I$155,'Rapor Kayıtları'!$B$6:$B$155,A39,'Rapor Kayıtları'!$E$6:$E$155,"İş kazası")+SUMIFS('Rapor Kayıtları'!$I$6:$I$155,'Rapor Kayıtları'!$B$6:$B$155,A39,'Rapor Kayıtları'!$E$6:$E$155,"Meslek hastalığı"))</f>
      </c>
      <c r="L39" s="11">
        <f>IF(A39="","",COUNTIF('Rapor Kayıtları'!$B$6:$B$155,A39)-COUNTIFS('Rapor Kayıtları'!$B$6:$B$155,A39,'Rapor Kayıtları'!$S$6:$S$155,"Tamamlandı"))</f>
      </c>
      <c r="M39" s="13"/>
    </row>
    <row r="40" spans="1:13" x14ac:dyDescent="0.25">
      <c r="A40" s="17"/>
      <c r="B40" s="17"/>
      <c r="C40" s="17"/>
      <c r="D40" s="14"/>
      <c r="E40" s="18">
        <f>IF(D40="","",(TODAY()-D40)/365.25)</f>
      </c>
      <c r="F40" s="11">
        <f>IF(E40="","",IF(E40&lt;0.5,2,IF(E40&lt;1.5,4,IF(E40&lt;3,6,8))))</f>
      </c>
      <c r="G40" s="11">
        <f>IF(F40="","",(F40+6)*7)</f>
      </c>
      <c r="H40" s="11">
        <f>IF(A40="","",COUNTIF('Rapor Kayıtları'!$B$6:$B$155,A40))</f>
      </c>
      <c r="I40" s="11">
        <f>IF(A40="","",SUMIF('Rapor Kayıtları'!$B$6:$B$155,A40,'Rapor Kayıtları'!$I$6:$I$155))</f>
      </c>
      <c r="J40" s="11">
        <f>IF(A40="","",SUMIFS('Rapor Kayıtları'!$I$6:$I$155,'Rapor Kayıtları'!$B$6:$B$155,A40,'Rapor Kayıtları'!$E$6:$E$155,"Hastalık"))</f>
      </c>
      <c r="K40" s="11">
        <f>IF(A40="","",SUMIFS('Rapor Kayıtları'!$I$6:$I$155,'Rapor Kayıtları'!$B$6:$B$155,A40,'Rapor Kayıtları'!$E$6:$E$155,"İş kazası")+SUMIFS('Rapor Kayıtları'!$I$6:$I$155,'Rapor Kayıtları'!$B$6:$B$155,A40,'Rapor Kayıtları'!$E$6:$E$155,"Meslek hastalığı"))</f>
      </c>
      <c r="L40" s="11">
        <f>IF(A40="","",COUNTIF('Rapor Kayıtları'!$B$6:$B$155,A40)-COUNTIFS('Rapor Kayıtları'!$B$6:$B$155,A40,'Rapor Kayıtları'!$S$6:$S$155,"Tamamlandı"))</f>
      </c>
      <c r="M40" s="13"/>
    </row>
    <row r="41" spans="1:13" x14ac:dyDescent="0.25">
      <c r="A41" s="17"/>
      <c r="B41" s="17"/>
      <c r="C41" s="17"/>
      <c r="D41" s="14"/>
      <c r="E41" s="18">
        <f>IF(D41="","",(TODAY()-D41)/365.25)</f>
      </c>
      <c r="F41" s="11">
        <f>IF(E41="","",IF(E41&lt;0.5,2,IF(E41&lt;1.5,4,IF(E41&lt;3,6,8))))</f>
      </c>
      <c r="G41" s="11">
        <f>IF(F41="","",(F41+6)*7)</f>
      </c>
      <c r="H41" s="11">
        <f>IF(A41="","",COUNTIF('Rapor Kayıtları'!$B$6:$B$155,A41))</f>
      </c>
      <c r="I41" s="11">
        <f>IF(A41="","",SUMIF('Rapor Kayıtları'!$B$6:$B$155,A41,'Rapor Kayıtları'!$I$6:$I$155))</f>
      </c>
      <c r="J41" s="11">
        <f>IF(A41="","",SUMIFS('Rapor Kayıtları'!$I$6:$I$155,'Rapor Kayıtları'!$B$6:$B$155,A41,'Rapor Kayıtları'!$E$6:$E$155,"Hastalık"))</f>
      </c>
      <c r="K41" s="11">
        <f>IF(A41="","",SUMIFS('Rapor Kayıtları'!$I$6:$I$155,'Rapor Kayıtları'!$B$6:$B$155,A41,'Rapor Kayıtları'!$E$6:$E$155,"İş kazası")+SUMIFS('Rapor Kayıtları'!$I$6:$I$155,'Rapor Kayıtları'!$B$6:$B$155,A41,'Rapor Kayıtları'!$E$6:$E$155,"Meslek hastalığı"))</f>
      </c>
      <c r="L41" s="11">
        <f>IF(A41="","",COUNTIF('Rapor Kayıtları'!$B$6:$B$155,A41)-COUNTIFS('Rapor Kayıtları'!$B$6:$B$155,A41,'Rapor Kayıtları'!$S$6:$S$155,"Tamamlandı"))</f>
      </c>
      <c r="M41" s="13"/>
    </row>
    <row r="42" spans="1:13" x14ac:dyDescent="0.25">
      <c r="A42" s="17"/>
      <c r="B42" s="17"/>
      <c r="C42" s="17"/>
      <c r="D42" s="14"/>
      <c r="E42" s="18">
        <f>IF(D42="","",(TODAY()-D42)/365.25)</f>
      </c>
      <c r="F42" s="11">
        <f>IF(E42="","",IF(E42&lt;0.5,2,IF(E42&lt;1.5,4,IF(E42&lt;3,6,8))))</f>
      </c>
      <c r="G42" s="11">
        <f>IF(F42="","",(F42+6)*7)</f>
      </c>
      <c r="H42" s="11">
        <f>IF(A42="","",COUNTIF('Rapor Kayıtları'!$B$6:$B$155,A42))</f>
      </c>
      <c r="I42" s="11">
        <f>IF(A42="","",SUMIF('Rapor Kayıtları'!$B$6:$B$155,A42,'Rapor Kayıtları'!$I$6:$I$155))</f>
      </c>
      <c r="J42" s="11">
        <f>IF(A42="","",SUMIFS('Rapor Kayıtları'!$I$6:$I$155,'Rapor Kayıtları'!$B$6:$B$155,A42,'Rapor Kayıtları'!$E$6:$E$155,"Hastalık"))</f>
      </c>
      <c r="K42" s="11">
        <f>IF(A42="","",SUMIFS('Rapor Kayıtları'!$I$6:$I$155,'Rapor Kayıtları'!$B$6:$B$155,A42,'Rapor Kayıtları'!$E$6:$E$155,"İş kazası")+SUMIFS('Rapor Kayıtları'!$I$6:$I$155,'Rapor Kayıtları'!$B$6:$B$155,A42,'Rapor Kayıtları'!$E$6:$E$155,"Meslek hastalığı"))</f>
      </c>
      <c r="L42" s="11">
        <f>IF(A42="","",COUNTIF('Rapor Kayıtları'!$B$6:$B$155,A42)-COUNTIFS('Rapor Kayıtları'!$B$6:$B$155,A42,'Rapor Kayıtları'!$S$6:$S$155,"Tamamlandı"))</f>
      </c>
      <c r="M42" s="13"/>
    </row>
    <row r="43" spans="1:13" x14ac:dyDescent="0.25">
      <c r="A43" s="17"/>
      <c r="B43" s="17"/>
      <c r="C43" s="17"/>
      <c r="D43" s="14"/>
      <c r="E43" s="18">
        <f>IF(D43="","",(TODAY()-D43)/365.25)</f>
      </c>
      <c r="F43" s="11">
        <f>IF(E43="","",IF(E43&lt;0.5,2,IF(E43&lt;1.5,4,IF(E43&lt;3,6,8))))</f>
      </c>
      <c r="G43" s="11">
        <f>IF(F43="","",(F43+6)*7)</f>
      </c>
      <c r="H43" s="11">
        <f>IF(A43="","",COUNTIF('Rapor Kayıtları'!$B$6:$B$155,A43))</f>
      </c>
      <c r="I43" s="11">
        <f>IF(A43="","",SUMIF('Rapor Kayıtları'!$B$6:$B$155,A43,'Rapor Kayıtları'!$I$6:$I$155))</f>
      </c>
      <c r="J43" s="11">
        <f>IF(A43="","",SUMIFS('Rapor Kayıtları'!$I$6:$I$155,'Rapor Kayıtları'!$B$6:$B$155,A43,'Rapor Kayıtları'!$E$6:$E$155,"Hastalık"))</f>
      </c>
      <c r="K43" s="11">
        <f>IF(A43="","",SUMIFS('Rapor Kayıtları'!$I$6:$I$155,'Rapor Kayıtları'!$B$6:$B$155,A43,'Rapor Kayıtları'!$E$6:$E$155,"İş kazası")+SUMIFS('Rapor Kayıtları'!$I$6:$I$155,'Rapor Kayıtları'!$B$6:$B$155,A43,'Rapor Kayıtları'!$E$6:$E$155,"Meslek hastalığı"))</f>
      </c>
      <c r="L43" s="11">
        <f>IF(A43="","",COUNTIF('Rapor Kayıtları'!$B$6:$B$155,A43)-COUNTIFS('Rapor Kayıtları'!$B$6:$B$155,A43,'Rapor Kayıtları'!$S$6:$S$155,"Tamamlandı"))</f>
      </c>
      <c r="M43" s="13"/>
    </row>
    <row r="44" spans="1:13" x14ac:dyDescent="0.25">
      <c r="A44" s="17"/>
      <c r="B44" s="17"/>
      <c r="C44" s="17"/>
      <c r="D44" s="14"/>
      <c r="E44" s="18">
        <f>IF(D44="","",(TODAY()-D44)/365.25)</f>
      </c>
      <c r="F44" s="11">
        <f>IF(E44="","",IF(E44&lt;0.5,2,IF(E44&lt;1.5,4,IF(E44&lt;3,6,8))))</f>
      </c>
      <c r="G44" s="11">
        <f>IF(F44="","",(F44+6)*7)</f>
      </c>
      <c r="H44" s="11">
        <f>IF(A44="","",COUNTIF('Rapor Kayıtları'!$B$6:$B$155,A44))</f>
      </c>
      <c r="I44" s="11">
        <f>IF(A44="","",SUMIF('Rapor Kayıtları'!$B$6:$B$155,A44,'Rapor Kayıtları'!$I$6:$I$155))</f>
      </c>
      <c r="J44" s="11">
        <f>IF(A44="","",SUMIFS('Rapor Kayıtları'!$I$6:$I$155,'Rapor Kayıtları'!$B$6:$B$155,A44,'Rapor Kayıtları'!$E$6:$E$155,"Hastalık"))</f>
      </c>
      <c r="K44" s="11">
        <f>IF(A44="","",SUMIFS('Rapor Kayıtları'!$I$6:$I$155,'Rapor Kayıtları'!$B$6:$B$155,A44,'Rapor Kayıtları'!$E$6:$E$155,"İş kazası")+SUMIFS('Rapor Kayıtları'!$I$6:$I$155,'Rapor Kayıtları'!$B$6:$B$155,A44,'Rapor Kayıtları'!$E$6:$E$155,"Meslek hastalığı"))</f>
      </c>
      <c r="L44" s="11">
        <f>IF(A44="","",COUNTIF('Rapor Kayıtları'!$B$6:$B$155,A44)-COUNTIFS('Rapor Kayıtları'!$B$6:$B$155,A44,'Rapor Kayıtları'!$S$6:$S$155,"Tamamlandı"))</f>
      </c>
      <c r="M44" s="13"/>
    </row>
    <row r="45" spans="1:13" x14ac:dyDescent="0.25">
      <c r="A45" s="17"/>
      <c r="B45" s="17"/>
      <c r="C45" s="17"/>
      <c r="D45" s="14"/>
      <c r="E45" s="18">
        <f>IF(D45="","",(TODAY()-D45)/365.25)</f>
      </c>
      <c r="F45" s="11">
        <f>IF(E45="","",IF(E45&lt;0.5,2,IF(E45&lt;1.5,4,IF(E45&lt;3,6,8))))</f>
      </c>
      <c r="G45" s="11">
        <f>IF(F45="","",(F45+6)*7)</f>
      </c>
      <c r="H45" s="11">
        <f>IF(A45="","",COUNTIF('Rapor Kayıtları'!$B$6:$B$155,A45))</f>
      </c>
      <c r="I45" s="11">
        <f>IF(A45="","",SUMIF('Rapor Kayıtları'!$B$6:$B$155,A45,'Rapor Kayıtları'!$I$6:$I$155))</f>
      </c>
      <c r="J45" s="11">
        <f>IF(A45="","",SUMIFS('Rapor Kayıtları'!$I$6:$I$155,'Rapor Kayıtları'!$B$6:$B$155,A45,'Rapor Kayıtları'!$E$6:$E$155,"Hastalık"))</f>
      </c>
      <c r="K45" s="11">
        <f>IF(A45="","",SUMIFS('Rapor Kayıtları'!$I$6:$I$155,'Rapor Kayıtları'!$B$6:$B$155,A45,'Rapor Kayıtları'!$E$6:$E$155,"İş kazası")+SUMIFS('Rapor Kayıtları'!$I$6:$I$155,'Rapor Kayıtları'!$B$6:$B$155,A45,'Rapor Kayıtları'!$E$6:$E$155,"Meslek hastalığı"))</f>
      </c>
      <c r="L45" s="11">
        <f>IF(A45="","",COUNTIF('Rapor Kayıtları'!$B$6:$B$155,A45)-COUNTIFS('Rapor Kayıtları'!$B$6:$B$155,A45,'Rapor Kayıtları'!$S$6:$S$155,"Tamamlandı"))</f>
      </c>
      <c r="M45" s="13"/>
    </row>
    <row r="46" spans="1:13" x14ac:dyDescent="0.25">
      <c r="A46" s="17"/>
      <c r="B46" s="17"/>
      <c r="C46" s="17"/>
      <c r="D46" s="14"/>
      <c r="E46" s="18">
        <f>IF(D46="","",(TODAY()-D46)/365.25)</f>
      </c>
      <c r="F46" s="11">
        <f>IF(E46="","",IF(E46&lt;0.5,2,IF(E46&lt;1.5,4,IF(E46&lt;3,6,8))))</f>
      </c>
      <c r="G46" s="11">
        <f>IF(F46="","",(F46+6)*7)</f>
      </c>
      <c r="H46" s="11">
        <f>IF(A46="","",COUNTIF('Rapor Kayıtları'!$B$6:$B$155,A46))</f>
      </c>
      <c r="I46" s="11">
        <f>IF(A46="","",SUMIF('Rapor Kayıtları'!$B$6:$B$155,A46,'Rapor Kayıtları'!$I$6:$I$155))</f>
      </c>
      <c r="J46" s="11">
        <f>IF(A46="","",SUMIFS('Rapor Kayıtları'!$I$6:$I$155,'Rapor Kayıtları'!$B$6:$B$155,A46,'Rapor Kayıtları'!$E$6:$E$155,"Hastalık"))</f>
      </c>
      <c r="K46" s="11">
        <f>IF(A46="","",SUMIFS('Rapor Kayıtları'!$I$6:$I$155,'Rapor Kayıtları'!$B$6:$B$155,A46,'Rapor Kayıtları'!$E$6:$E$155,"İş kazası")+SUMIFS('Rapor Kayıtları'!$I$6:$I$155,'Rapor Kayıtları'!$B$6:$B$155,A46,'Rapor Kayıtları'!$E$6:$E$155,"Meslek hastalığı"))</f>
      </c>
      <c r="L46" s="11">
        <f>IF(A46="","",COUNTIF('Rapor Kayıtları'!$B$6:$B$155,A46)-COUNTIFS('Rapor Kayıtları'!$B$6:$B$155,A46,'Rapor Kayıtları'!$S$6:$S$155,"Tamamlandı"))</f>
      </c>
      <c r="M46" s="13"/>
    </row>
    <row r="47" spans="1:13" x14ac:dyDescent="0.25">
      <c r="A47" s="17"/>
      <c r="B47" s="17"/>
      <c r="C47" s="17"/>
      <c r="D47" s="14"/>
      <c r="E47" s="18">
        <f>IF(D47="","",(TODAY()-D47)/365.25)</f>
      </c>
      <c r="F47" s="11">
        <f>IF(E47="","",IF(E47&lt;0.5,2,IF(E47&lt;1.5,4,IF(E47&lt;3,6,8))))</f>
      </c>
      <c r="G47" s="11">
        <f>IF(F47="","",(F47+6)*7)</f>
      </c>
      <c r="H47" s="11">
        <f>IF(A47="","",COUNTIF('Rapor Kayıtları'!$B$6:$B$155,A47))</f>
      </c>
      <c r="I47" s="11">
        <f>IF(A47="","",SUMIF('Rapor Kayıtları'!$B$6:$B$155,A47,'Rapor Kayıtları'!$I$6:$I$155))</f>
      </c>
      <c r="J47" s="11">
        <f>IF(A47="","",SUMIFS('Rapor Kayıtları'!$I$6:$I$155,'Rapor Kayıtları'!$B$6:$B$155,A47,'Rapor Kayıtları'!$E$6:$E$155,"Hastalık"))</f>
      </c>
      <c r="K47" s="11">
        <f>IF(A47="","",SUMIFS('Rapor Kayıtları'!$I$6:$I$155,'Rapor Kayıtları'!$B$6:$B$155,A47,'Rapor Kayıtları'!$E$6:$E$155,"İş kazası")+SUMIFS('Rapor Kayıtları'!$I$6:$I$155,'Rapor Kayıtları'!$B$6:$B$155,A47,'Rapor Kayıtları'!$E$6:$E$155,"Meslek hastalığı"))</f>
      </c>
      <c r="L47" s="11">
        <f>IF(A47="","",COUNTIF('Rapor Kayıtları'!$B$6:$B$155,A47)-COUNTIFS('Rapor Kayıtları'!$B$6:$B$155,A47,'Rapor Kayıtları'!$S$6:$S$155,"Tamamlandı"))</f>
      </c>
      <c r="M47" s="13"/>
    </row>
    <row r="48" spans="1:13" x14ac:dyDescent="0.25">
      <c r="A48" s="17"/>
      <c r="B48" s="17"/>
      <c r="C48" s="17"/>
      <c r="D48" s="14"/>
      <c r="E48" s="18">
        <f>IF(D48="","",(TODAY()-D48)/365.25)</f>
      </c>
      <c r="F48" s="11">
        <f>IF(E48="","",IF(E48&lt;0.5,2,IF(E48&lt;1.5,4,IF(E48&lt;3,6,8))))</f>
      </c>
      <c r="G48" s="11">
        <f>IF(F48="","",(F48+6)*7)</f>
      </c>
      <c r="H48" s="11">
        <f>IF(A48="","",COUNTIF('Rapor Kayıtları'!$B$6:$B$155,A48))</f>
      </c>
      <c r="I48" s="11">
        <f>IF(A48="","",SUMIF('Rapor Kayıtları'!$B$6:$B$155,A48,'Rapor Kayıtları'!$I$6:$I$155))</f>
      </c>
      <c r="J48" s="11">
        <f>IF(A48="","",SUMIFS('Rapor Kayıtları'!$I$6:$I$155,'Rapor Kayıtları'!$B$6:$B$155,A48,'Rapor Kayıtları'!$E$6:$E$155,"Hastalık"))</f>
      </c>
      <c r="K48" s="11">
        <f>IF(A48="","",SUMIFS('Rapor Kayıtları'!$I$6:$I$155,'Rapor Kayıtları'!$B$6:$B$155,A48,'Rapor Kayıtları'!$E$6:$E$155,"İş kazası")+SUMIFS('Rapor Kayıtları'!$I$6:$I$155,'Rapor Kayıtları'!$B$6:$B$155,A48,'Rapor Kayıtları'!$E$6:$E$155,"Meslek hastalığı"))</f>
      </c>
      <c r="L48" s="11">
        <f>IF(A48="","",COUNTIF('Rapor Kayıtları'!$B$6:$B$155,A48)-COUNTIFS('Rapor Kayıtları'!$B$6:$B$155,A48,'Rapor Kayıtları'!$S$6:$S$155,"Tamamlandı"))</f>
      </c>
      <c r="M48" s="13"/>
    </row>
    <row r="49" spans="1:13" x14ac:dyDescent="0.25">
      <c r="A49" s="17"/>
      <c r="B49" s="17"/>
      <c r="C49" s="17"/>
      <c r="D49" s="14"/>
      <c r="E49" s="18">
        <f>IF(D49="","",(TODAY()-D49)/365.25)</f>
      </c>
      <c r="F49" s="11">
        <f>IF(E49="","",IF(E49&lt;0.5,2,IF(E49&lt;1.5,4,IF(E49&lt;3,6,8))))</f>
      </c>
      <c r="G49" s="11">
        <f>IF(F49="","",(F49+6)*7)</f>
      </c>
      <c r="H49" s="11">
        <f>IF(A49="","",COUNTIF('Rapor Kayıtları'!$B$6:$B$155,A49))</f>
      </c>
      <c r="I49" s="11">
        <f>IF(A49="","",SUMIF('Rapor Kayıtları'!$B$6:$B$155,A49,'Rapor Kayıtları'!$I$6:$I$155))</f>
      </c>
      <c r="J49" s="11">
        <f>IF(A49="","",SUMIFS('Rapor Kayıtları'!$I$6:$I$155,'Rapor Kayıtları'!$B$6:$B$155,A49,'Rapor Kayıtları'!$E$6:$E$155,"Hastalık"))</f>
      </c>
      <c r="K49" s="11">
        <f>IF(A49="","",SUMIFS('Rapor Kayıtları'!$I$6:$I$155,'Rapor Kayıtları'!$B$6:$B$155,A49,'Rapor Kayıtları'!$E$6:$E$155,"İş kazası")+SUMIFS('Rapor Kayıtları'!$I$6:$I$155,'Rapor Kayıtları'!$B$6:$B$155,A49,'Rapor Kayıtları'!$E$6:$E$155,"Meslek hastalığı"))</f>
      </c>
      <c r="L49" s="11">
        <f>IF(A49="","",COUNTIF('Rapor Kayıtları'!$B$6:$B$155,A49)-COUNTIFS('Rapor Kayıtları'!$B$6:$B$155,A49,'Rapor Kayıtları'!$S$6:$S$155,"Tamamlandı"))</f>
      </c>
      <c r="M49" s="13"/>
    </row>
    <row r="50" spans="1:13" x14ac:dyDescent="0.25">
      <c r="A50" s="17"/>
      <c r="B50" s="17"/>
      <c r="C50" s="17"/>
      <c r="D50" s="14"/>
      <c r="E50" s="18">
        <f>IF(D50="","",(TODAY()-D50)/365.25)</f>
      </c>
      <c r="F50" s="11">
        <f>IF(E50="","",IF(E50&lt;0.5,2,IF(E50&lt;1.5,4,IF(E50&lt;3,6,8))))</f>
      </c>
      <c r="G50" s="11">
        <f>IF(F50="","",(F50+6)*7)</f>
      </c>
      <c r="H50" s="11">
        <f>IF(A50="","",COUNTIF('Rapor Kayıtları'!$B$6:$B$155,A50))</f>
      </c>
      <c r="I50" s="11">
        <f>IF(A50="","",SUMIF('Rapor Kayıtları'!$B$6:$B$155,A50,'Rapor Kayıtları'!$I$6:$I$155))</f>
      </c>
      <c r="J50" s="11">
        <f>IF(A50="","",SUMIFS('Rapor Kayıtları'!$I$6:$I$155,'Rapor Kayıtları'!$B$6:$B$155,A50,'Rapor Kayıtları'!$E$6:$E$155,"Hastalık"))</f>
      </c>
      <c r="K50" s="11">
        <f>IF(A50="","",SUMIFS('Rapor Kayıtları'!$I$6:$I$155,'Rapor Kayıtları'!$B$6:$B$155,A50,'Rapor Kayıtları'!$E$6:$E$155,"İş kazası")+SUMIFS('Rapor Kayıtları'!$I$6:$I$155,'Rapor Kayıtları'!$B$6:$B$155,A50,'Rapor Kayıtları'!$E$6:$E$155,"Meslek hastalığı"))</f>
      </c>
      <c r="L50" s="11">
        <f>IF(A50="","",COUNTIF('Rapor Kayıtları'!$B$6:$B$155,A50)-COUNTIFS('Rapor Kayıtları'!$B$6:$B$155,A50,'Rapor Kayıtları'!$S$6:$S$155,"Tamamlandı"))</f>
      </c>
      <c r="M50" s="13"/>
    </row>
    <row r="51" spans="1:13" x14ac:dyDescent="0.25">
      <c r="A51" s="17"/>
      <c r="B51" s="17"/>
      <c r="C51" s="17"/>
      <c r="D51" s="14"/>
      <c r="E51" s="18">
        <f>IF(D51="","",(TODAY()-D51)/365.25)</f>
      </c>
      <c r="F51" s="11">
        <f>IF(E51="","",IF(E51&lt;0.5,2,IF(E51&lt;1.5,4,IF(E51&lt;3,6,8))))</f>
      </c>
      <c r="G51" s="11">
        <f>IF(F51="","",(F51+6)*7)</f>
      </c>
      <c r="H51" s="11">
        <f>IF(A51="","",COUNTIF('Rapor Kayıtları'!$B$6:$B$155,A51))</f>
      </c>
      <c r="I51" s="11">
        <f>IF(A51="","",SUMIF('Rapor Kayıtları'!$B$6:$B$155,A51,'Rapor Kayıtları'!$I$6:$I$155))</f>
      </c>
      <c r="J51" s="11">
        <f>IF(A51="","",SUMIFS('Rapor Kayıtları'!$I$6:$I$155,'Rapor Kayıtları'!$B$6:$B$155,A51,'Rapor Kayıtları'!$E$6:$E$155,"Hastalık"))</f>
      </c>
      <c r="K51" s="11">
        <f>IF(A51="","",SUMIFS('Rapor Kayıtları'!$I$6:$I$155,'Rapor Kayıtları'!$B$6:$B$155,A51,'Rapor Kayıtları'!$E$6:$E$155,"İş kazası")+SUMIFS('Rapor Kayıtları'!$I$6:$I$155,'Rapor Kayıtları'!$B$6:$B$155,A51,'Rapor Kayıtları'!$E$6:$E$155,"Meslek hastalığı"))</f>
      </c>
      <c r="L51" s="11">
        <f>IF(A51="","",COUNTIF('Rapor Kayıtları'!$B$6:$B$155,A51)-COUNTIFS('Rapor Kayıtları'!$B$6:$B$155,A51,'Rapor Kayıtları'!$S$6:$S$155,"Tamamlandı"))</f>
      </c>
      <c r="M51" s="13"/>
    </row>
    <row r="52" spans="1:13" x14ac:dyDescent="0.25">
      <c r="A52" s="17"/>
      <c r="B52" s="17"/>
      <c r="C52" s="17"/>
      <c r="D52" s="14"/>
      <c r="E52" s="18">
        <f>IF(D52="","",(TODAY()-D52)/365.25)</f>
      </c>
      <c r="F52" s="11">
        <f>IF(E52="","",IF(E52&lt;0.5,2,IF(E52&lt;1.5,4,IF(E52&lt;3,6,8))))</f>
      </c>
      <c r="G52" s="11">
        <f>IF(F52="","",(F52+6)*7)</f>
      </c>
      <c r="H52" s="11">
        <f>IF(A52="","",COUNTIF('Rapor Kayıtları'!$B$6:$B$155,A52))</f>
      </c>
      <c r="I52" s="11">
        <f>IF(A52="","",SUMIF('Rapor Kayıtları'!$B$6:$B$155,A52,'Rapor Kayıtları'!$I$6:$I$155))</f>
      </c>
      <c r="J52" s="11">
        <f>IF(A52="","",SUMIFS('Rapor Kayıtları'!$I$6:$I$155,'Rapor Kayıtları'!$B$6:$B$155,A52,'Rapor Kayıtları'!$E$6:$E$155,"Hastalık"))</f>
      </c>
      <c r="K52" s="11">
        <f>IF(A52="","",SUMIFS('Rapor Kayıtları'!$I$6:$I$155,'Rapor Kayıtları'!$B$6:$B$155,A52,'Rapor Kayıtları'!$E$6:$E$155,"İş kazası")+SUMIFS('Rapor Kayıtları'!$I$6:$I$155,'Rapor Kayıtları'!$B$6:$B$155,A52,'Rapor Kayıtları'!$E$6:$E$155,"Meslek hastalığı"))</f>
      </c>
      <c r="L52" s="11">
        <f>IF(A52="","",COUNTIF('Rapor Kayıtları'!$B$6:$B$155,A52)-COUNTIFS('Rapor Kayıtları'!$B$6:$B$155,A52,'Rapor Kayıtları'!$S$6:$S$155,"Tamamlandı"))</f>
      </c>
      <c r="M52" s="13"/>
    </row>
    <row r="53" spans="1:13" x14ac:dyDescent="0.25">
      <c r="A53" s="17"/>
      <c r="B53" s="17"/>
      <c r="C53" s="17"/>
      <c r="D53" s="14"/>
      <c r="E53" s="18">
        <f>IF(D53="","",(TODAY()-D53)/365.25)</f>
      </c>
      <c r="F53" s="11">
        <f>IF(E53="","",IF(E53&lt;0.5,2,IF(E53&lt;1.5,4,IF(E53&lt;3,6,8))))</f>
      </c>
      <c r="G53" s="11">
        <f>IF(F53="","",(F53+6)*7)</f>
      </c>
      <c r="H53" s="11">
        <f>IF(A53="","",COUNTIF('Rapor Kayıtları'!$B$6:$B$155,A53))</f>
      </c>
      <c r="I53" s="11">
        <f>IF(A53="","",SUMIF('Rapor Kayıtları'!$B$6:$B$155,A53,'Rapor Kayıtları'!$I$6:$I$155))</f>
      </c>
      <c r="J53" s="11">
        <f>IF(A53="","",SUMIFS('Rapor Kayıtları'!$I$6:$I$155,'Rapor Kayıtları'!$B$6:$B$155,A53,'Rapor Kayıtları'!$E$6:$E$155,"Hastalık"))</f>
      </c>
      <c r="K53" s="11">
        <f>IF(A53="","",SUMIFS('Rapor Kayıtları'!$I$6:$I$155,'Rapor Kayıtları'!$B$6:$B$155,A53,'Rapor Kayıtları'!$E$6:$E$155,"İş kazası")+SUMIFS('Rapor Kayıtları'!$I$6:$I$155,'Rapor Kayıtları'!$B$6:$B$155,A53,'Rapor Kayıtları'!$E$6:$E$155,"Meslek hastalığı"))</f>
      </c>
      <c r="L53" s="11">
        <f>IF(A53="","",COUNTIF('Rapor Kayıtları'!$B$6:$B$155,A53)-COUNTIFS('Rapor Kayıtları'!$B$6:$B$155,A53,'Rapor Kayıtları'!$S$6:$S$155,"Tamamlandı"))</f>
      </c>
      <c r="M53" s="13"/>
    </row>
    <row r="54" spans="1:13" x14ac:dyDescent="0.25">
      <c r="A54" s="17"/>
      <c r="B54" s="17"/>
      <c r="C54" s="17"/>
      <c r="D54" s="14"/>
      <c r="E54" s="18">
        <f>IF(D54="","",(TODAY()-D54)/365.25)</f>
      </c>
      <c r="F54" s="11">
        <f>IF(E54="","",IF(E54&lt;0.5,2,IF(E54&lt;1.5,4,IF(E54&lt;3,6,8))))</f>
      </c>
      <c r="G54" s="11">
        <f>IF(F54="","",(F54+6)*7)</f>
      </c>
      <c r="H54" s="11">
        <f>IF(A54="","",COUNTIF('Rapor Kayıtları'!$B$6:$B$155,A54))</f>
      </c>
      <c r="I54" s="11">
        <f>IF(A54="","",SUMIF('Rapor Kayıtları'!$B$6:$B$155,A54,'Rapor Kayıtları'!$I$6:$I$155))</f>
      </c>
      <c r="J54" s="11">
        <f>IF(A54="","",SUMIFS('Rapor Kayıtları'!$I$6:$I$155,'Rapor Kayıtları'!$B$6:$B$155,A54,'Rapor Kayıtları'!$E$6:$E$155,"Hastalık"))</f>
      </c>
      <c r="K54" s="11">
        <f>IF(A54="","",SUMIFS('Rapor Kayıtları'!$I$6:$I$155,'Rapor Kayıtları'!$B$6:$B$155,A54,'Rapor Kayıtları'!$E$6:$E$155,"İş kazası")+SUMIFS('Rapor Kayıtları'!$I$6:$I$155,'Rapor Kayıtları'!$B$6:$B$155,A54,'Rapor Kayıtları'!$E$6:$E$155,"Meslek hastalığı"))</f>
      </c>
      <c r="L54" s="11">
        <f>IF(A54="","",COUNTIF('Rapor Kayıtları'!$B$6:$B$155,A54)-COUNTIFS('Rapor Kayıtları'!$B$6:$B$155,A54,'Rapor Kayıtları'!$S$6:$S$155,"Tamamlandı"))</f>
      </c>
      <c r="M54" s="13"/>
    </row>
    <row r="55" spans="1:13" x14ac:dyDescent="0.25">
      <c r="A55" s="17"/>
      <c r="B55" s="17"/>
      <c r="C55" s="17"/>
      <c r="D55" s="14"/>
      <c r="E55" s="18">
        <f>IF(D55="","",(TODAY()-D55)/365.25)</f>
      </c>
      <c r="F55" s="11">
        <f>IF(E55="","",IF(E55&lt;0.5,2,IF(E55&lt;1.5,4,IF(E55&lt;3,6,8))))</f>
      </c>
      <c r="G55" s="11">
        <f>IF(F55="","",(F55+6)*7)</f>
      </c>
      <c r="H55" s="11">
        <f>IF(A55="","",COUNTIF('Rapor Kayıtları'!$B$6:$B$155,A55))</f>
      </c>
      <c r="I55" s="11">
        <f>IF(A55="","",SUMIF('Rapor Kayıtları'!$B$6:$B$155,A55,'Rapor Kayıtları'!$I$6:$I$155))</f>
      </c>
      <c r="J55" s="11">
        <f>IF(A55="","",SUMIFS('Rapor Kayıtları'!$I$6:$I$155,'Rapor Kayıtları'!$B$6:$B$155,A55,'Rapor Kayıtları'!$E$6:$E$155,"Hastalık"))</f>
      </c>
      <c r="K55" s="11">
        <f>IF(A55="","",SUMIFS('Rapor Kayıtları'!$I$6:$I$155,'Rapor Kayıtları'!$B$6:$B$155,A55,'Rapor Kayıtları'!$E$6:$E$155,"İş kazası")+SUMIFS('Rapor Kayıtları'!$I$6:$I$155,'Rapor Kayıtları'!$B$6:$B$155,A55,'Rapor Kayıtları'!$E$6:$E$155,"Meslek hastalığı"))</f>
      </c>
      <c r="L55" s="11">
        <f>IF(A55="","",COUNTIF('Rapor Kayıtları'!$B$6:$B$155,A55)-COUNTIFS('Rapor Kayıtları'!$B$6:$B$155,A55,'Rapor Kayıtları'!$S$6:$S$155,"Tamamlandı"))</f>
      </c>
      <c r="M55" s="13"/>
    </row>
    <row r="56" spans="1:13" x14ac:dyDescent="0.25">
      <c r="A56" s="17"/>
      <c r="B56" s="17"/>
      <c r="C56" s="17"/>
      <c r="D56" s="14"/>
      <c r="E56" s="18">
        <f>IF(D56="","",(TODAY()-D56)/365.25)</f>
      </c>
      <c r="F56" s="11">
        <f>IF(E56="","",IF(E56&lt;0.5,2,IF(E56&lt;1.5,4,IF(E56&lt;3,6,8))))</f>
      </c>
      <c r="G56" s="11">
        <f>IF(F56="","",(F56+6)*7)</f>
      </c>
      <c r="H56" s="11">
        <f>IF(A56="","",COUNTIF('Rapor Kayıtları'!$B$6:$B$155,A56))</f>
      </c>
      <c r="I56" s="11">
        <f>IF(A56="","",SUMIF('Rapor Kayıtları'!$B$6:$B$155,A56,'Rapor Kayıtları'!$I$6:$I$155))</f>
      </c>
      <c r="J56" s="11">
        <f>IF(A56="","",SUMIFS('Rapor Kayıtları'!$I$6:$I$155,'Rapor Kayıtları'!$B$6:$B$155,A56,'Rapor Kayıtları'!$E$6:$E$155,"Hastalık"))</f>
      </c>
      <c r="K56" s="11">
        <f>IF(A56="","",SUMIFS('Rapor Kayıtları'!$I$6:$I$155,'Rapor Kayıtları'!$B$6:$B$155,A56,'Rapor Kayıtları'!$E$6:$E$155,"İş kazası")+SUMIFS('Rapor Kayıtları'!$I$6:$I$155,'Rapor Kayıtları'!$B$6:$B$155,A56,'Rapor Kayıtları'!$E$6:$E$155,"Meslek hastalığı"))</f>
      </c>
      <c r="L56" s="11">
        <f>IF(A56="","",COUNTIF('Rapor Kayıtları'!$B$6:$B$155,A56)-COUNTIFS('Rapor Kayıtları'!$B$6:$B$155,A56,'Rapor Kayıtları'!$S$6:$S$155,"Tamamlandı"))</f>
      </c>
      <c r="M56" s="13"/>
    </row>
    <row r="57" spans="1:13" x14ac:dyDescent="0.25">
      <c r="A57" s="17"/>
      <c r="B57" s="17"/>
      <c r="C57" s="17"/>
      <c r="D57" s="14"/>
      <c r="E57" s="18">
        <f>IF(D57="","",(TODAY()-D57)/365.25)</f>
      </c>
      <c r="F57" s="11">
        <f>IF(E57="","",IF(E57&lt;0.5,2,IF(E57&lt;1.5,4,IF(E57&lt;3,6,8))))</f>
      </c>
      <c r="G57" s="11">
        <f>IF(F57="","",(F57+6)*7)</f>
      </c>
      <c r="H57" s="11">
        <f>IF(A57="","",COUNTIF('Rapor Kayıtları'!$B$6:$B$155,A57))</f>
      </c>
      <c r="I57" s="11">
        <f>IF(A57="","",SUMIF('Rapor Kayıtları'!$B$6:$B$155,A57,'Rapor Kayıtları'!$I$6:$I$155))</f>
      </c>
      <c r="J57" s="11">
        <f>IF(A57="","",SUMIFS('Rapor Kayıtları'!$I$6:$I$155,'Rapor Kayıtları'!$B$6:$B$155,A57,'Rapor Kayıtları'!$E$6:$E$155,"Hastalık"))</f>
      </c>
      <c r="K57" s="11">
        <f>IF(A57="","",SUMIFS('Rapor Kayıtları'!$I$6:$I$155,'Rapor Kayıtları'!$B$6:$B$155,A57,'Rapor Kayıtları'!$E$6:$E$155,"İş kazası")+SUMIFS('Rapor Kayıtları'!$I$6:$I$155,'Rapor Kayıtları'!$B$6:$B$155,A57,'Rapor Kayıtları'!$E$6:$E$155,"Meslek hastalığı"))</f>
      </c>
      <c r="L57" s="11">
        <f>IF(A57="","",COUNTIF('Rapor Kayıtları'!$B$6:$B$155,A57)-COUNTIFS('Rapor Kayıtları'!$B$6:$B$155,A57,'Rapor Kayıtları'!$S$6:$S$155,"Tamamlandı"))</f>
      </c>
      <c r="M57" s="13"/>
    </row>
    <row r="58" spans="1:13" x14ac:dyDescent="0.25">
      <c r="A58" s="17"/>
      <c r="B58" s="17"/>
      <c r="C58" s="17"/>
      <c r="D58" s="14"/>
      <c r="E58" s="18">
        <f>IF(D58="","",(TODAY()-D58)/365.25)</f>
      </c>
      <c r="F58" s="11">
        <f>IF(E58="","",IF(E58&lt;0.5,2,IF(E58&lt;1.5,4,IF(E58&lt;3,6,8))))</f>
      </c>
      <c r="G58" s="11">
        <f>IF(F58="","",(F58+6)*7)</f>
      </c>
      <c r="H58" s="11">
        <f>IF(A58="","",COUNTIF('Rapor Kayıtları'!$B$6:$B$155,A58))</f>
      </c>
      <c r="I58" s="11">
        <f>IF(A58="","",SUMIF('Rapor Kayıtları'!$B$6:$B$155,A58,'Rapor Kayıtları'!$I$6:$I$155))</f>
      </c>
      <c r="J58" s="11">
        <f>IF(A58="","",SUMIFS('Rapor Kayıtları'!$I$6:$I$155,'Rapor Kayıtları'!$B$6:$B$155,A58,'Rapor Kayıtları'!$E$6:$E$155,"Hastalık"))</f>
      </c>
      <c r="K58" s="11">
        <f>IF(A58="","",SUMIFS('Rapor Kayıtları'!$I$6:$I$155,'Rapor Kayıtları'!$B$6:$B$155,A58,'Rapor Kayıtları'!$E$6:$E$155,"İş kazası")+SUMIFS('Rapor Kayıtları'!$I$6:$I$155,'Rapor Kayıtları'!$B$6:$B$155,A58,'Rapor Kayıtları'!$E$6:$E$155,"Meslek hastalığı"))</f>
      </c>
      <c r="L58" s="11">
        <f>IF(A58="","",COUNTIF('Rapor Kayıtları'!$B$6:$B$155,A58)-COUNTIFS('Rapor Kayıtları'!$B$6:$B$155,A58,'Rapor Kayıtları'!$S$6:$S$155,"Tamamlandı"))</f>
      </c>
      <c r="M58" s="13"/>
    </row>
    <row r="59" spans="1:13" x14ac:dyDescent="0.25">
      <c r="A59" s="17"/>
      <c r="B59" s="17"/>
      <c r="C59" s="17"/>
      <c r="D59" s="14"/>
      <c r="E59" s="18">
        <f>IF(D59="","",(TODAY()-D59)/365.25)</f>
      </c>
      <c r="F59" s="11">
        <f>IF(E59="","",IF(E59&lt;0.5,2,IF(E59&lt;1.5,4,IF(E59&lt;3,6,8))))</f>
      </c>
      <c r="G59" s="11">
        <f>IF(F59="","",(F59+6)*7)</f>
      </c>
      <c r="H59" s="11">
        <f>IF(A59="","",COUNTIF('Rapor Kayıtları'!$B$6:$B$155,A59))</f>
      </c>
      <c r="I59" s="11">
        <f>IF(A59="","",SUMIF('Rapor Kayıtları'!$B$6:$B$155,A59,'Rapor Kayıtları'!$I$6:$I$155))</f>
      </c>
      <c r="J59" s="11">
        <f>IF(A59="","",SUMIFS('Rapor Kayıtları'!$I$6:$I$155,'Rapor Kayıtları'!$B$6:$B$155,A59,'Rapor Kayıtları'!$E$6:$E$155,"Hastalık"))</f>
      </c>
      <c r="K59" s="11">
        <f>IF(A59="","",SUMIFS('Rapor Kayıtları'!$I$6:$I$155,'Rapor Kayıtları'!$B$6:$B$155,A59,'Rapor Kayıtları'!$E$6:$E$155,"İş kazası")+SUMIFS('Rapor Kayıtları'!$I$6:$I$155,'Rapor Kayıtları'!$B$6:$B$155,A59,'Rapor Kayıtları'!$E$6:$E$155,"Meslek hastalığı"))</f>
      </c>
      <c r="L59" s="11">
        <f>IF(A59="","",COUNTIF('Rapor Kayıtları'!$B$6:$B$155,A59)-COUNTIFS('Rapor Kayıtları'!$B$6:$B$155,A59,'Rapor Kayıtları'!$S$6:$S$155,"Tamamlandı"))</f>
      </c>
      <c r="M59" s="13"/>
    </row>
    <row r="60" spans="1:13" x14ac:dyDescent="0.25">
      <c r="A60" s="17"/>
      <c r="B60" s="17"/>
      <c r="C60" s="17"/>
      <c r="D60" s="14"/>
      <c r="E60" s="18">
        <f>IF(D60="","",(TODAY()-D60)/365.25)</f>
      </c>
      <c r="F60" s="11">
        <f>IF(E60="","",IF(E60&lt;0.5,2,IF(E60&lt;1.5,4,IF(E60&lt;3,6,8))))</f>
      </c>
      <c r="G60" s="11">
        <f>IF(F60="","",(F60+6)*7)</f>
      </c>
      <c r="H60" s="11">
        <f>IF(A60="","",COUNTIF('Rapor Kayıtları'!$B$6:$B$155,A60))</f>
      </c>
      <c r="I60" s="11">
        <f>IF(A60="","",SUMIF('Rapor Kayıtları'!$B$6:$B$155,A60,'Rapor Kayıtları'!$I$6:$I$155))</f>
      </c>
      <c r="J60" s="11">
        <f>IF(A60="","",SUMIFS('Rapor Kayıtları'!$I$6:$I$155,'Rapor Kayıtları'!$B$6:$B$155,A60,'Rapor Kayıtları'!$E$6:$E$155,"Hastalık"))</f>
      </c>
      <c r="K60" s="11">
        <f>IF(A60="","",SUMIFS('Rapor Kayıtları'!$I$6:$I$155,'Rapor Kayıtları'!$B$6:$B$155,A60,'Rapor Kayıtları'!$E$6:$E$155,"İş kazası")+SUMIFS('Rapor Kayıtları'!$I$6:$I$155,'Rapor Kayıtları'!$B$6:$B$155,A60,'Rapor Kayıtları'!$E$6:$E$155,"Meslek hastalığı"))</f>
      </c>
      <c r="L60" s="11">
        <f>IF(A60="","",COUNTIF('Rapor Kayıtları'!$B$6:$B$155,A60)-COUNTIFS('Rapor Kayıtları'!$B$6:$B$155,A60,'Rapor Kayıtları'!$S$6:$S$155,"Tamamlandı"))</f>
      </c>
      <c r="M60" s="13"/>
    </row>
    <row r="61" spans="1:13" x14ac:dyDescent="0.25">
      <c r="A61" s="17"/>
      <c r="B61" s="17"/>
      <c r="C61" s="17"/>
      <c r="D61" s="14"/>
      <c r="E61" s="18">
        <f>IF(D61="","",(TODAY()-D61)/365.25)</f>
      </c>
      <c r="F61" s="11">
        <f>IF(E61="","",IF(E61&lt;0.5,2,IF(E61&lt;1.5,4,IF(E61&lt;3,6,8))))</f>
      </c>
      <c r="G61" s="11">
        <f>IF(F61="","",(F61+6)*7)</f>
      </c>
      <c r="H61" s="11">
        <f>IF(A61="","",COUNTIF('Rapor Kayıtları'!$B$6:$B$155,A61))</f>
      </c>
      <c r="I61" s="11">
        <f>IF(A61="","",SUMIF('Rapor Kayıtları'!$B$6:$B$155,A61,'Rapor Kayıtları'!$I$6:$I$155))</f>
      </c>
      <c r="J61" s="11">
        <f>IF(A61="","",SUMIFS('Rapor Kayıtları'!$I$6:$I$155,'Rapor Kayıtları'!$B$6:$B$155,A61,'Rapor Kayıtları'!$E$6:$E$155,"Hastalık"))</f>
      </c>
      <c r="K61" s="11">
        <f>IF(A61="","",SUMIFS('Rapor Kayıtları'!$I$6:$I$155,'Rapor Kayıtları'!$B$6:$B$155,A61,'Rapor Kayıtları'!$E$6:$E$155,"İş kazası")+SUMIFS('Rapor Kayıtları'!$I$6:$I$155,'Rapor Kayıtları'!$B$6:$B$155,A61,'Rapor Kayıtları'!$E$6:$E$155,"Meslek hastalığı"))</f>
      </c>
      <c r="L61" s="11">
        <f>IF(A61="","",COUNTIF('Rapor Kayıtları'!$B$6:$B$155,A61)-COUNTIFS('Rapor Kayıtları'!$B$6:$B$155,A61,'Rapor Kayıtları'!$S$6:$S$155,"Tamamlandı"))</f>
      </c>
      <c r="M61" s="13"/>
    </row>
    <row r="62" spans="1:13" x14ac:dyDescent="0.25">
      <c r="A62" s="17"/>
      <c r="B62" s="17"/>
      <c r="C62" s="17"/>
      <c r="D62" s="14"/>
      <c r="E62" s="18">
        <f>IF(D62="","",(TODAY()-D62)/365.25)</f>
      </c>
      <c r="F62" s="11">
        <f>IF(E62="","",IF(E62&lt;0.5,2,IF(E62&lt;1.5,4,IF(E62&lt;3,6,8))))</f>
      </c>
      <c r="G62" s="11">
        <f>IF(F62="","",(F62+6)*7)</f>
      </c>
      <c r="H62" s="11">
        <f>IF(A62="","",COUNTIF('Rapor Kayıtları'!$B$6:$B$155,A62))</f>
      </c>
      <c r="I62" s="11">
        <f>IF(A62="","",SUMIF('Rapor Kayıtları'!$B$6:$B$155,A62,'Rapor Kayıtları'!$I$6:$I$155))</f>
      </c>
      <c r="J62" s="11">
        <f>IF(A62="","",SUMIFS('Rapor Kayıtları'!$I$6:$I$155,'Rapor Kayıtları'!$B$6:$B$155,A62,'Rapor Kayıtları'!$E$6:$E$155,"Hastalık"))</f>
      </c>
      <c r="K62" s="11">
        <f>IF(A62="","",SUMIFS('Rapor Kayıtları'!$I$6:$I$155,'Rapor Kayıtları'!$B$6:$B$155,A62,'Rapor Kayıtları'!$E$6:$E$155,"İş kazası")+SUMIFS('Rapor Kayıtları'!$I$6:$I$155,'Rapor Kayıtları'!$B$6:$B$155,A62,'Rapor Kayıtları'!$E$6:$E$155,"Meslek hastalığı"))</f>
      </c>
      <c r="L62" s="11">
        <f>IF(A62="","",COUNTIF('Rapor Kayıtları'!$B$6:$B$155,A62)-COUNTIFS('Rapor Kayıtları'!$B$6:$B$155,A62,'Rapor Kayıtları'!$S$6:$S$155,"Tamamlandı"))</f>
      </c>
      <c r="M62" s="13"/>
    </row>
    <row r="63" spans="1:13" x14ac:dyDescent="0.25">
      <c r="A63" s="17"/>
      <c r="B63" s="17"/>
      <c r="C63" s="17"/>
      <c r="D63" s="14"/>
      <c r="E63" s="18">
        <f>IF(D63="","",(TODAY()-D63)/365.25)</f>
      </c>
      <c r="F63" s="11">
        <f>IF(E63="","",IF(E63&lt;0.5,2,IF(E63&lt;1.5,4,IF(E63&lt;3,6,8))))</f>
      </c>
      <c r="G63" s="11">
        <f>IF(F63="","",(F63+6)*7)</f>
      </c>
      <c r="H63" s="11">
        <f>IF(A63="","",COUNTIF('Rapor Kayıtları'!$B$6:$B$155,A63))</f>
      </c>
      <c r="I63" s="11">
        <f>IF(A63="","",SUMIF('Rapor Kayıtları'!$B$6:$B$155,A63,'Rapor Kayıtları'!$I$6:$I$155))</f>
      </c>
      <c r="J63" s="11">
        <f>IF(A63="","",SUMIFS('Rapor Kayıtları'!$I$6:$I$155,'Rapor Kayıtları'!$B$6:$B$155,A63,'Rapor Kayıtları'!$E$6:$E$155,"Hastalık"))</f>
      </c>
      <c r="K63" s="11">
        <f>IF(A63="","",SUMIFS('Rapor Kayıtları'!$I$6:$I$155,'Rapor Kayıtları'!$B$6:$B$155,A63,'Rapor Kayıtları'!$E$6:$E$155,"İş kazası")+SUMIFS('Rapor Kayıtları'!$I$6:$I$155,'Rapor Kayıtları'!$B$6:$B$155,A63,'Rapor Kayıtları'!$E$6:$E$155,"Meslek hastalığı"))</f>
      </c>
      <c r="L63" s="11">
        <f>IF(A63="","",COUNTIF('Rapor Kayıtları'!$B$6:$B$155,A63)-COUNTIFS('Rapor Kayıtları'!$B$6:$B$155,A63,'Rapor Kayıtları'!$S$6:$S$155,"Tamamlandı"))</f>
      </c>
      <c r="M63" s="13"/>
    </row>
    <row r="64" spans="1:13" x14ac:dyDescent="0.25">
      <c r="A64" s="17"/>
      <c r="B64" s="17"/>
      <c r="C64" s="17"/>
      <c r="D64" s="14"/>
      <c r="E64" s="18">
        <f>IF(D64="","",(TODAY()-D64)/365.25)</f>
      </c>
      <c r="F64" s="11">
        <f>IF(E64="","",IF(E64&lt;0.5,2,IF(E64&lt;1.5,4,IF(E64&lt;3,6,8))))</f>
      </c>
      <c r="G64" s="11">
        <f>IF(F64="","",(F64+6)*7)</f>
      </c>
      <c r="H64" s="11">
        <f>IF(A64="","",COUNTIF('Rapor Kayıtları'!$B$6:$B$155,A64))</f>
      </c>
      <c r="I64" s="11">
        <f>IF(A64="","",SUMIF('Rapor Kayıtları'!$B$6:$B$155,A64,'Rapor Kayıtları'!$I$6:$I$155))</f>
      </c>
      <c r="J64" s="11">
        <f>IF(A64="","",SUMIFS('Rapor Kayıtları'!$I$6:$I$155,'Rapor Kayıtları'!$B$6:$B$155,A64,'Rapor Kayıtları'!$E$6:$E$155,"Hastalık"))</f>
      </c>
      <c r="K64" s="11">
        <f>IF(A64="","",SUMIFS('Rapor Kayıtları'!$I$6:$I$155,'Rapor Kayıtları'!$B$6:$B$155,A64,'Rapor Kayıtları'!$E$6:$E$155,"İş kazası")+SUMIFS('Rapor Kayıtları'!$I$6:$I$155,'Rapor Kayıtları'!$B$6:$B$155,A64,'Rapor Kayıtları'!$E$6:$E$155,"Meslek hastalığı"))</f>
      </c>
      <c r="L64" s="11">
        <f>IF(A64="","",COUNTIF('Rapor Kayıtları'!$B$6:$B$155,A64)-COUNTIFS('Rapor Kayıtları'!$B$6:$B$155,A64,'Rapor Kayıtları'!$S$6:$S$155,"Tamamlandı"))</f>
      </c>
      <c r="M64" s="13"/>
    </row>
    <row r="65" spans="1:13" x14ac:dyDescent="0.25">
      <c r="A65" s="17"/>
      <c r="B65" s="17"/>
      <c r="C65" s="17"/>
      <c r="D65" s="14"/>
      <c r="E65" s="18">
        <f>IF(D65="","",(TODAY()-D65)/365.25)</f>
      </c>
      <c r="F65" s="11">
        <f>IF(E65="","",IF(E65&lt;0.5,2,IF(E65&lt;1.5,4,IF(E65&lt;3,6,8))))</f>
      </c>
      <c r="G65" s="11">
        <f>IF(F65="","",(F65+6)*7)</f>
      </c>
      <c r="H65" s="11">
        <f>IF(A65="","",COUNTIF('Rapor Kayıtları'!$B$6:$B$155,A65))</f>
      </c>
      <c r="I65" s="11">
        <f>IF(A65="","",SUMIF('Rapor Kayıtları'!$B$6:$B$155,A65,'Rapor Kayıtları'!$I$6:$I$155))</f>
      </c>
      <c r="J65" s="11">
        <f>IF(A65="","",SUMIFS('Rapor Kayıtları'!$I$6:$I$155,'Rapor Kayıtları'!$B$6:$B$155,A65,'Rapor Kayıtları'!$E$6:$E$155,"Hastalık"))</f>
      </c>
      <c r="K65" s="11">
        <f>IF(A65="","",SUMIFS('Rapor Kayıtları'!$I$6:$I$155,'Rapor Kayıtları'!$B$6:$B$155,A65,'Rapor Kayıtları'!$E$6:$E$155,"İş kazası")+SUMIFS('Rapor Kayıtları'!$I$6:$I$155,'Rapor Kayıtları'!$B$6:$B$155,A65,'Rapor Kayıtları'!$E$6:$E$155,"Meslek hastalığı"))</f>
      </c>
      <c r="L65" s="11">
        <f>IF(A65="","",COUNTIF('Rapor Kayıtları'!$B$6:$B$155,A65)-COUNTIFS('Rapor Kayıtları'!$B$6:$B$155,A65,'Rapor Kayıtları'!$S$6:$S$155,"Tamamlandı"))</f>
      </c>
      <c r="M65" s="13"/>
    </row>
    <row r="66" ht="22" customHeight="1" spans="1:13" x14ac:dyDescent="0.25">
      <c r="A66" s="19" t="s">
        <v>57</v>
      </c>
      <c r="B66" s="19"/>
      <c r="C66" s="19"/>
      <c r="D66" s="20"/>
      <c r="E66" s="21"/>
      <c r="F66" s="22"/>
      <c r="G66" s="22"/>
      <c r="H66" s="22">
        <f>SUM(H6:H65)</f>
      </c>
      <c r="I66" s="22">
        <f>SUM(I6:I65)</f>
      </c>
      <c r="J66" s="22">
        <f>SUM(J6:J65)</f>
      </c>
      <c r="K66" s="22">
        <f>SUM(K6:K65)</f>
      </c>
      <c r="L66" s="22">
        <f>SUM(L6:L65)</f>
      </c>
      <c r="M66" s="19"/>
    </row>
  </sheetData>
  <autoFilter ref="A5:M5"/>
  <conditionalFormatting sqref="L6:L65">
    <cfRule type="cellIs" dxfId="10" priority="1" operator="greaterThan">
      <formula>0</formula>
    </cfRule>
  </conditionalFormatting>
  <dataValidations count="2">
    <dataValidation type="date" operator="greaterThan" allowBlank="1" showErrorMessage="1" error="Geçerli bir tarih girin (GG.AA.YYYY)." sqref="D10:D65">
      <formula1>18264</formula1>
    </dataValidation>
    <dataValidation type="date" operator="greaterThan" allowBlank="1" showErrorMessage="1" error="Geçerli bir tarih girin (GG.AA.YYYY)." sqref="D6:D65">
      <formula1>18264</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7"/>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58</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3" t="s">
        <v>59</v>
      </c>
    </row>
    <row r="6" ht="20" customHeight="1" spans="2:4" x14ac:dyDescent="0.25">
      <c r="B6" s="24" t="s">
        <v>60</v>
      </c>
      <c r="C6" s="25" t="s">
        <v>61</v>
      </c>
    </row>
    <row r="7" ht="20" customHeight="1" spans="2:4" x14ac:dyDescent="0.25">
      <c r="B7" s="24" t="s">
        <v>62</v>
      </c>
      <c r="C7" s="25" t="s">
        <v>63</v>
      </c>
    </row>
    <row r="8" ht="24" customHeight="1" spans="2:2" x14ac:dyDescent="0.25">
      <c r="B8" s="23" t="s">
        <v>64</v>
      </c>
    </row>
    <row r="9" ht="20" customHeight="1" spans="2:4" x14ac:dyDescent="0.25">
      <c r="B9" s="24" t="s">
        <v>65</v>
      </c>
      <c r="C9" s="26">
        <f>COUNTA('Rapor Kayıtları'!$B$6:$B$155)</f>
      </c>
    </row>
    <row r="10" ht="20" customHeight="1" spans="2:4" x14ac:dyDescent="0.25">
      <c r="B10" s="24" t="s">
        <v>66</v>
      </c>
      <c r="C10" s="26">
        <f>SUM('Rapor Kayıtları'!$I$6:$I$155)</f>
      </c>
    </row>
    <row r="11" ht="20" customHeight="1" spans="2:4" x14ac:dyDescent="0.25">
      <c r="B11" s="24" t="s">
        <v>67</v>
      </c>
      <c r="C11" s="26">
        <f>SUM('Rapor Kayıtları'!$L$6:$L$155)</f>
      </c>
      <c r="D11" s="27" t="s">
        <v>68</v>
      </c>
    </row>
    <row r="12" ht="20" customHeight="1" spans="2:4" x14ac:dyDescent="0.25">
      <c r="B12" s="24" t="s">
        <v>69</v>
      </c>
      <c r="C12" s="26">
        <f>COUNTIF('Çalışanlar'!$H$6:$H$65,"&gt;0")</f>
      </c>
    </row>
    <row r="13" ht="24" customHeight="1" spans="2:2" x14ac:dyDescent="0.25">
      <c r="B13" s="23" t="s">
        <v>70</v>
      </c>
    </row>
    <row r="14" ht="20" customHeight="1" spans="2:4" x14ac:dyDescent="0.25">
      <c r="B14" s="24" t="s">
        <v>24</v>
      </c>
      <c r="C14" s="26">
        <f>SUMIF('Rapor Kayıtları'!$E$6:$E$155,"Hastalık",'Rapor Kayıtları'!$I$6:$I$155)</f>
      </c>
    </row>
    <row r="15" ht="20" customHeight="1" spans="2:4" x14ac:dyDescent="0.25">
      <c r="B15" s="24" t="s">
        <v>38</v>
      </c>
      <c r="C15" s="26">
        <f>SUMIF('Rapor Kayıtları'!$E$6:$E$155,"İş kazası",'Rapor Kayıtları'!$I$6:$I$155)</f>
      </c>
    </row>
    <row r="16" ht="20" customHeight="1" spans="2:4" x14ac:dyDescent="0.25">
      <c r="B16" s="24" t="s">
        <v>71</v>
      </c>
      <c r="C16" s="26">
        <f>SUMIF('Rapor Kayıtları'!$E$6:$E$155,"Meslek hastalığı",'Rapor Kayıtları'!$I$6:$I$155)</f>
      </c>
    </row>
    <row r="17" ht="20" customHeight="1" spans="2:4" x14ac:dyDescent="0.25">
      <c r="B17" s="24" t="s">
        <v>72</v>
      </c>
      <c r="C17" s="26">
        <f>SUMIF('Rapor Kayıtları'!$E$6:$E$155,"Analık (doğum)",'Rapor Kayıtları'!$I$6:$I$155)</f>
      </c>
    </row>
    <row r="18" ht="20" customHeight="1" spans="2:4" x14ac:dyDescent="0.25">
      <c r="B18" s="24" t="s">
        <v>73</v>
      </c>
      <c r="C18" s="26">
        <f>SUMIF('Rapor Kayıtları'!$E$6:$E$155,"Diğer",'Rapor Kayıtları'!$I$6:$I$155)</f>
      </c>
    </row>
    <row r="19" ht="24" customHeight="1" spans="2:2" x14ac:dyDescent="0.25">
      <c r="B19" s="23" t="s">
        <v>74</v>
      </c>
    </row>
    <row r="20" ht="20" customHeight="1" spans="2:4" x14ac:dyDescent="0.25">
      <c r="B20" s="24" t="s">
        <v>75</v>
      </c>
      <c r="C20" s="26">
        <f>COUNTIF('Rapor Kayıtları'!$S$6:$S$155,"e-Vizite onayı bekliyor")</f>
      </c>
    </row>
    <row r="21" ht="20" customHeight="1" spans="2:4" x14ac:dyDescent="0.25">
      <c r="B21" s="24" t="s">
        <v>76</v>
      </c>
      <c r="C21" s="26">
        <f>COUNTIF('Rapor Kayıtları'!$S$6:$S$155,"e-Vizite sorunu çözülsün")</f>
      </c>
    </row>
    <row r="22" ht="20" customHeight="1" spans="2:4" x14ac:dyDescent="0.25">
      <c r="B22" s="24" t="s">
        <v>77</v>
      </c>
      <c r="C22" s="26">
        <f>COUNTIF('Rapor Kayıtları'!$S$6:$S$155,"Bordroya işlenecek")</f>
      </c>
    </row>
    <row r="23" ht="20" customHeight="1" spans="2:4" x14ac:dyDescent="0.25">
      <c r="B23" s="24" t="s">
        <v>78</v>
      </c>
      <c r="C23" s="26">
        <f>COUNTIF('Rapor Kayıtları'!$S$6:$S$155,"SGK bildirimi kontrol edilsin")</f>
      </c>
      <c r="D23" s="27" t="s">
        <v>79</v>
      </c>
    </row>
    <row r="24" ht="20" customHeight="1" spans="2:4" x14ac:dyDescent="0.25">
      <c r="B24" s="24" t="s">
        <v>80</v>
      </c>
      <c r="C24" s="26">
        <f>COUNTIF('Rapor Kayıtları'!$S$6:$S$155,"İşe dönüş girilmedi")</f>
      </c>
    </row>
    <row r="25" ht="24" customHeight="1" spans="2:2" x14ac:dyDescent="0.25">
      <c r="B25" s="23" t="s">
        <v>81</v>
      </c>
    </row>
    <row r="26" ht="20" customHeight="1" spans="2:4" x14ac:dyDescent="0.25">
      <c r="B26" s="24" t="s">
        <v>82</v>
      </c>
      <c r="C26" s="25" t="s">
        <v>83</v>
      </c>
    </row>
    <row r="27" ht="20" customHeight="1" spans="2:4" x14ac:dyDescent="0.25">
      <c r="B27" s="24" t="s">
        <v>84</v>
      </c>
      <c r="C27" s="25" t="s">
        <v>83</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85</v>
      </c>
    </row>
    <row r="2" ht="18" customHeight="1" spans="2:2" x14ac:dyDescent="0.25">
      <c r="B2" s="2" t="s">
        <v>0</v>
      </c>
    </row>
    <row r="3" ht="16" customHeight="1" spans="2:2" x14ac:dyDescent="0.25">
      <c r="B3" s="3" t="s">
        <v>2</v>
      </c>
    </row>
    <row r="4" spans="1:2" x14ac:dyDescent="0.25">
      <c r="A4" s="4"/>
      <c r="B4" s="4"/>
    </row>
    <row r="5" ht="60" customHeight="1" spans="2:2" x14ac:dyDescent="0.25">
      <c r="B5" s="28" t="s">
        <v>86</v>
      </c>
    </row>
    <row r="7" ht="22" customHeight="1" spans="2:2" x14ac:dyDescent="0.25">
      <c r="B7" s="29" t="s">
        <v>87</v>
      </c>
    </row>
    <row r="8" ht="30" customHeight="1" spans="2:2" x14ac:dyDescent="0.25">
      <c r="B8" s="28" t="s">
        <v>88</v>
      </c>
    </row>
    <row r="9" ht="30" customHeight="1" spans="2:2" x14ac:dyDescent="0.25">
      <c r="B9" s="28" t="s">
        <v>89</v>
      </c>
    </row>
    <row r="10" ht="60" customHeight="1" spans="2:2" x14ac:dyDescent="0.25">
      <c r="B10" s="28" t="s">
        <v>90</v>
      </c>
    </row>
    <row r="11" ht="45" customHeight="1" spans="2:2" x14ac:dyDescent="0.25">
      <c r="B11" s="28" t="s">
        <v>91</v>
      </c>
    </row>
    <row r="12" ht="30" customHeight="1" spans="2:2" x14ac:dyDescent="0.25">
      <c r="B12" s="28" t="s">
        <v>92</v>
      </c>
    </row>
    <row r="13" ht="30" customHeight="1" spans="2:2" x14ac:dyDescent="0.25">
      <c r="B13" s="28" t="s">
        <v>93</v>
      </c>
    </row>
    <row r="14" ht="45" customHeight="1" spans="2:2" x14ac:dyDescent="0.25">
      <c r="B14" s="28" t="s">
        <v>94</v>
      </c>
    </row>
    <row r="15" ht="45" customHeight="1" spans="2:2" x14ac:dyDescent="0.25">
      <c r="B15" s="28" t="s">
        <v>95</v>
      </c>
    </row>
    <row r="16" ht="18" customHeight="1" spans="2:2" x14ac:dyDescent="0.25">
      <c r="B16" s="28" t="s">
        <v>96</v>
      </c>
    </row>
    <row r="17" ht="8" customHeight="1" spans="2:2" x14ac:dyDescent="0.25">
      <c r="B17" s="28" t="s">
        <v>97</v>
      </c>
    </row>
    <row r="18" ht="30" customHeight="1" spans="2:2" x14ac:dyDescent="0.25">
      <c r="B18" s="30" t="s">
        <v>98</v>
      </c>
    </row>
    <row r="20" ht="20" customHeight="1" spans="2:2" x14ac:dyDescent="0.25">
      <c r="B20" s="31" t="s">
        <v>99</v>
      </c>
    </row>
    <row r="21" ht="30" customHeight="1" spans="2:2" x14ac:dyDescent="0.25">
      <c r="B21" s="28" t="s">
        <v>100</v>
      </c>
    </row>
    <row r="23" ht="18" customHeight="1" spans="2:2" x14ac:dyDescent="0.25">
      <c r="B23" s="32" t="s">
        <v>101</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Rapor Kayıtları</vt:lpstr>
      <vt:lpstr>Çalışanlar</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Sağlık Raporu ve İstirahat Takip Tablosu</dc:title>
  <dc:subject/>
  <dc:description/>
  <cp:keywords/>
  <cp:category/>
  <cp:lastModifiedBy>Unknown</cp:lastModifiedBy>
  <dcterms:created xsi:type="dcterms:W3CDTF">2026-10-12T09:00:00Z</dcterms:created>
  <dcterms:modified xsi:type="dcterms:W3CDTF">2026-10-12T09:00:00Z</dcterms:modified>
</cp:coreProperties>
</file>