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Departman Bazlı" state="visible" r:id="rId4"/>
    <sheet sheetId="2" name="Aylık Takip" state="visible" r:id="rId5"/>
    <sheet sheetId="3" name="Ayrılış Kayıtları" state="visible" r:id="rId6"/>
    <sheet sheetId="4" name="Özet" state="visible" r:id="rId7"/>
    <sheet sheetId="5" name="Nasıl Kullanılır" state="visible" r:id="rId8"/>
  </sheets>
  <definedNames>
    <definedName name="_xlnm.Print_Titles" localSheetId="0">'Departman Bazlı'!$5:$5</definedName>
    <definedName name="_xlnm.Print_Titles" localSheetId="1">'Aylık Takip'!$5:$5</definedName>
    <definedName name="_xlnm.Print_Titles" localSheetId="2">'Ayrılış Kayıtları'!$5:$5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J5" authorId="0">
      <text>
        <r>
          <t>Yıl başında kadroda olup yıl sonunda hâlâ çalışan kişi sayısı</t>
        </r>
      </text>
    </comment>
    <comment ref="O5" authorId="0">
      <text>
        <r>
          <t>İlk 12 ayında ayrılanların toplam ayrılana oranı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N5" authorId="0">
      <text>
        <r>
          <t>Kümülatif devir hızı / geçen ay sayısı × 12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G5" authorId="0">
      <text>
        <r>
          <t>Gönüllü: istifa vb. · Gönülsüz: işveren feshi · Diğer: emeklilik, vefat, belirli süreli sözleşmenin bitmesi vb.</t>
        </r>
      </text>
    </comment>
    <comment ref="I5" authorId="0">
      <text>
        <r>
          <t>Ör. 3 istifa, 4 işveren tarafından haklı sebep bildirilmeden fesih, 5 belirli süreli sözleşmenin sona ermesi, 8 emeklilik</t>
        </r>
      </text>
    </comment>
  </commentList>
</comments>
</file>

<file path=xl/sharedStrings.xml><?xml version="1.0" encoding="utf-8"?>
<sst xmlns="http://schemas.openxmlformats.org/spreadsheetml/2006/main" count="147" uniqueCount="121">
  <si>
    <t>Personel Devir Hızı Hesaplama Tablosu</t>
  </si>
  <si>
    <t>Şirket: [Şirket Unvanı]  ·  Yıl: [Yıl]  ·  Hazırlayan: [Ad Soyad]</t>
  </si>
  <si>
    <t>ikpartner.com  ·  Ücretsiz İK şablonu  ·  0538 949 22 87</t>
  </si>
  <si>
    <t>Departman</t>
  </si>
  <si>
    <t>Yıl Başı Çalışan</t>
  </si>
  <si>
    <t>Yıl Sonu Çalışan</t>
  </si>
  <si>
    <t>İşe Alınan</t>
  </si>
  <si>
    <t>Gönüllü Ayrılan</t>
  </si>
  <si>
    <t>Gönülsüz Ayrılan</t>
  </si>
  <si>
    <t>Diğer Ayrılan</t>
  </si>
  <si>
    <t>Toplam Ayrılan</t>
  </si>
  <si>
    <t>İlk Yılında Ayrılan</t>
  </si>
  <si>
    <t>Yıl Başından Kalan</t>
  </si>
  <si>
    <t>Ortalama Çalışan</t>
  </si>
  <si>
    <t>Devir Hızı</t>
  </si>
  <si>
    <t>Gönüllü Devir Hızı</t>
  </si>
  <si>
    <t>Elde Tutma Oranı</t>
  </si>
  <si>
    <t>Erken Ayrılma Payı</t>
  </si>
  <si>
    <t>Hedefe Göre</t>
  </si>
  <si>
    <t>Satış</t>
  </si>
  <si>
    <t>Operasyon</t>
  </si>
  <si>
    <t>Finans</t>
  </si>
  <si>
    <t>İnsan Kaynakları</t>
  </si>
  <si>
    <t>ŞİRKET GENELİ</t>
  </si>
  <si>
    <t>Ay (ayın ilk günü)</t>
  </si>
  <si>
    <t>Ay Başı Çalışan</t>
  </si>
  <si>
    <t>Ay Sonu Çalışan</t>
  </si>
  <si>
    <t>Aylık Devir Hızı</t>
  </si>
  <si>
    <t>Aylık Gönüllü Devir Hızı</t>
  </si>
  <si>
    <t>Kümülatif Ayrılan</t>
  </si>
  <si>
    <t>Kümülatif Devir Hızı</t>
  </si>
  <si>
    <t>Yıllıklandırılmış Tahmin</t>
  </si>
  <si>
    <t>YIL</t>
  </si>
  <si>
    <t>Sıra</t>
  </si>
  <si>
    <t>Sicil No</t>
  </si>
  <si>
    <t>Ad Soyad</t>
  </si>
  <si>
    <t>İşe Giriş Tarihi</t>
  </si>
  <si>
    <t>Çıkış Tarihi</t>
  </si>
  <si>
    <t>Ayrılış Türü</t>
  </si>
  <si>
    <t>Ayrılış Nedeni</t>
  </si>
  <si>
    <t>SGK Çıkış Kodu</t>
  </si>
  <si>
    <t>Kıdem (Ay)</t>
  </si>
  <si>
    <t>İlk Yıl</t>
  </si>
  <si>
    <t>Çıkış Görüşmesi</t>
  </si>
  <si>
    <t>Yeniden İşe Alınabilir</t>
  </si>
  <si>
    <t>Not</t>
  </si>
  <si>
    <t>1045</t>
  </si>
  <si>
    <t>Örnek Çalışan</t>
  </si>
  <si>
    <t>Gönüllü</t>
  </si>
  <si>
    <t>Kariyer / gelişim</t>
  </si>
  <si>
    <t>3</t>
  </si>
  <si>
    <t>Yapıldı</t>
  </si>
  <si>
    <t>Evet</t>
  </si>
  <si>
    <t>Rakip firmada üst pozisyon teklifi</t>
  </si>
  <si>
    <t>1102</t>
  </si>
  <si>
    <t>Örnek Çalışan 2</t>
  </si>
  <si>
    <t>Gönülsüz</t>
  </si>
  <si>
    <t>Performans</t>
  </si>
  <si>
    <t>4</t>
  </si>
  <si>
    <t>Yapılmadı</t>
  </si>
  <si>
    <t>Hayır</t>
  </si>
  <si>
    <t>1131</t>
  </si>
  <si>
    <t>Örnek Çalışan 3</t>
  </si>
  <si>
    <t>İş yükü / çalışma saati</t>
  </si>
  <si>
    <t>Değerlendirilecek</t>
  </si>
  <si>
    <t>Personel Devir Hızı — Özet</t>
  </si>
  <si>
    <t>Şirket Geneli</t>
  </si>
  <si>
    <t>Yıl başı çalışan sayısı</t>
  </si>
  <si>
    <t>Yıl sonu çalışan sayısı</t>
  </si>
  <si>
    <t>Ortalama çalışan sayısı</t>
  </si>
  <si>
    <t>(Yıl başı + yıl sonu) / 2</t>
  </si>
  <si>
    <t>Toplam işe alım</t>
  </si>
  <si>
    <t>Toplam ayrılış</t>
  </si>
  <si>
    <t>Yıllık devir hızı</t>
  </si>
  <si>
    <t>Toplam ayrılan / ortalama çalışan</t>
  </si>
  <si>
    <t>Gönüllü devir hızı</t>
  </si>
  <si>
    <t>Gönüllü ayrılan / ortalama çalışan</t>
  </si>
  <si>
    <t>Gönülsüz devir hızı</t>
  </si>
  <si>
    <t>Gönülsüz ayrılan / ortalama çalışan</t>
  </si>
  <si>
    <t>Elde tutma oranı</t>
  </si>
  <si>
    <t>Yıl başındakilerden devam eden / yıl başı</t>
  </si>
  <si>
    <t>Erken ayrılma payı</t>
  </si>
  <si>
    <t>İlk 12 ayında ayrılan / toplam ayrılan</t>
  </si>
  <si>
    <t>Hedef</t>
  </si>
  <si>
    <t>Hedef yıllık devir hızı</t>
  </si>
  <si>
    <t>Şirket hedefinizi girin</t>
  </si>
  <si>
    <t>Hedefi aşan departman sayısı</t>
  </si>
  <si>
    <t>Ayrılış Nedenleri (kayıt sayısı)</t>
  </si>
  <si>
    <t>Ücret ve yan haklar</t>
  </si>
  <si>
    <t>Yönetici ilişkisi</t>
  </si>
  <si>
    <t>Çalışma modeli</t>
  </si>
  <si>
    <t>Taşınma / kişisel</t>
  </si>
  <si>
    <t>Sağlık</t>
  </si>
  <si>
    <t>Emeklilik</t>
  </si>
  <si>
    <t>Disiplin</t>
  </si>
  <si>
    <t>Yeniden yapılanma</t>
  </si>
  <si>
    <t>Sözleşme sonu</t>
  </si>
  <si>
    <t>Diğer</t>
  </si>
  <si>
    <t>Kontrol</t>
  </si>
  <si>
    <t>Kayıtlı ayrılış sayısı</t>
  </si>
  <si>
    <t>Departmanı eşleşmeyen kayıt</t>
  </si>
  <si>
    <t>0 değilse departman adlarını kontrol edin</t>
  </si>
  <si>
    <t>Ayrılış türü seçilmemiş kayıt</t>
  </si>
  <si>
    <t>0 olmalıdır</t>
  </si>
  <si>
    <t>Çıkış görüşmesi yapılan kayıt</t>
  </si>
  <si>
    <t>Nasıl Kullanılır?</t>
  </si>
  <si>
    <t>Ayrılış kayıtlarından departman bazında ve ay ay personel devir hızını, gönüllü/gönülsüz ayrımını, elde tutma oranını ve ilk yıl içinde ayrılanların payını otomatik hesaplayan tablo. Ayrılış nedenlerinin dağılımı Özet sayfasında görülür.</t>
  </si>
  <si>
    <t>Kullanım adımları</t>
  </si>
  <si>
    <t>1. Ayrılış Kayıtları sayfasına yıl içinde ayrılan her çalışanı bir satır olarak girin: sicil no, ad soyad, departman, işe giriş ve çıkış tarihi, ayrılış türü (Gönüllü / Gönülsüz / Diğer), ayrılış nedeni ve SGK işten ayrılış kodu. Kıdem ve 'İlk Yıl' sütunları otomatik hesaplanır.</t>
  </si>
  <si>
    <t>2. Departman Bazlı sayfasında her departmanın adını Ayrılış Kayıtları'ndakiyle birebir aynı yazın; yıl başı ve yıl sonu çalışan sayısını, işe alınan sayısını ve yıl başında çalışıp yıl sonunda hâlâ çalışanların sayısını girin. Ayrılan sayıları kayıtlardan otomatik sayılır.</t>
  </si>
  <si>
    <t>3. Aylık Takip sayfasında Ay sütunu ayın ilk gününü gösterir (yılı kendi yılınızla değiştirin). Her ay için ay başı, ay sonu çalışan sayısını ve işe alınanları girin; ayrılanlar çıkış tarihine göre kayıtlardan sayılır.</t>
  </si>
  <si>
    <t>4. Devir hızı = toplam ayrılan / ortalama çalışan; ortalama çalışan = (dönem başı + dönem sonu) / 2. Elde tutma oranı = yıl başındakilerden yıl sonunda hâlâ çalışan / yıl başı çalışan.</t>
  </si>
  <si>
    <t>5. Özet sayfasındaki mavi hücreye hedef yıllık devir hızınızı girin; Departman Bazlı sayfasındaki 'Hedefe Göre' sütunu hedefi aşan departmanları işaretler.</t>
  </si>
  <si>
    <t>6. Özet sayfasındaki Kontrol bölümünde eşleşmeyen veya türü seçilmemiş kayıt görünüyorsa departman adlarını ve açılır liste seçimlerini kontrol edin.</t>
  </si>
  <si>
    <t>7. İtalik satırlar örnek veridir; kendi verinizi girmeden önce silin. Tablo yalnızca tek bir yılın kayıtları için tasarlanmıştır; her yıl için dosyanın yeni bir kopyasını kullanın.</t>
  </si>
  <si>
    <t>8. Ayrılış kayıtları kişisel veri içerir; dosyayı yalnızca yetkili İK kullanıcılarıyla paylaşın, yönetime yalnızca Özet ve departman oranlarını raporlayın.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</si>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</sst>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.mm.yyyy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color rgb="FF8C9BB0"/>
      <sz val="10"/>
      <name val="Calibri"/>
    </font>
    <font>
      <b/>
      <color rgb="FF13B8A7"/>
      <sz val="12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1D5888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3" fontId="5" fillId="0" borderId="2" xfId="0" applyNumberFormat="1" applyFont="1" applyBorder="1"/>
    <xf numFmtId="3" fontId="6" fillId="3" borderId="2" xfId="0" applyNumberFormat="1" applyFont="1" applyFill="1" applyBorder="1"/>
    <xf numFmtId="4" fontId="6" fillId="3" borderId="2" xfId="0" applyNumberFormat="1" applyFont="1" applyFill="1" applyBorder="1"/>
    <xf numFmtId="164" fontId="6" fillId="3" borderId="2" xfId="0" applyNumberFormat="1" applyFont="1" applyFill="1" applyBorder="1"/>
    <xf numFmtId="0" fontId="6" fillId="3" borderId="2" xfId="0" applyFont="1" applyFill="1" applyBorder="1"/>
    <xf numFmtId="0" fontId="7" fillId="0" borderId="2" xfId="0" applyFont="1" applyBorder="1"/>
    <xf numFmtId="3" fontId="7" fillId="0" borderId="2" xfId="0" applyNumberFormat="1" applyFont="1" applyBorder="1"/>
    <xf numFmtId="0" fontId="8" fillId="4" borderId="3" xfId="0" applyFont="1" applyFill="1" applyBorder="1"/>
    <xf numFmtId="3" fontId="8" fillId="4" borderId="3" xfId="0" applyNumberFormat="1" applyFont="1" applyFill="1" applyBorder="1"/>
    <xf numFmtId="4" fontId="8" fillId="4" borderId="3" xfId="0" applyNumberFormat="1" applyFont="1" applyFill="1" applyBorder="1"/>
    <xf numFmtId="164" fontId="8" fillId="4" borderId="3" xfId="0" applyNumberFormat="1" applyFont="1" applyFill="1" applyBorder="1"/>
    <xf numFmtId="165" fontId="5" fillId="0" borderId="2" xfId="0" applyNumberFormat="1" applyFont="1" applyBorder="1" applyAlignment="1">
      <alignment horizontal="center"/>
    </xf>
    <xf numFmtId="165" fontId="8" fillId="4" borderId="3" xfId="0" applyNumberFormat="1" applyFont="1" applyFill="1" applyBorder="1"/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165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0" xfId="0" applyFont="1"/>
    <xf numFmtId="0" fontId="8" fillId="3" borderId="2" xfId="0" applyFont="1" applyFill="1" applyBorder="1"/>
    <xf numFmtId="3" fontId="11" fillId="0" borderId="2" xfId="0" applyNumberFormat="1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0" fontId="12" fillId="0" borderId="0" xfId="0" applyFont="1"/>
    <xf numFmtId="164" fontId="11" fillId="0" borderId="2" xfId="0" applyNumberFormat="1" applyFont="1" applyBorder="1" applyAlignment="1">
      <alignment horizontal="right"/>
    </xf>
    <xf numFmtId="164" fontId="13" fillId="5" borderId="2" xfId="0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27000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18000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4" max="4" width="8" customWidth="1"/>
    <col min="7" max="7" width="8" customWidth="1"/>
    <col min="10" max="10" width="11" customWidth="1"/>
    <col min="16" max="16" width="1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30" customHeight="1" spans="1:16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ht="18" customHeight="1" spans="1:16" x14ac:dyDescent="0.25">
      <c r="A6" s="6" t="s">
        <v>19</v>
      </c>
      <c r="B6" s="7">
        <v>40</v>
      </c>
      <c r="C6" s="7">
        <v>42</v>
      </c>
      <c r="D6" s="7">
        <v>4</v>
      </c>
      <c r="E6" s="8">
        <f>IF(A6="","",COUNTIFS('Ayrılış Kayıtları'!$D$6:$D$105,A6,'Ayrılış Kayıtları'!$G$6:$G$105,"Gönüllü"))</f>
      </c>
      <c r="F6" s="8">
        <f>IF(A6="","",COUNTIFS('Ayrılış Kayıtları'!$D$6:$D$105,A6,'Ayrılış Kayıtları'!$G$6:$G$105,"Gönülsüz"))</f>
      </c>
      <c r="G6" s="8">
        <f>IF(A6="","",COUNTIFS('Ayrılış Kayıtları'!$D$6:$D$105,A6,'Ayrılış Kayıtları'!$G$6:$G$105,"Diğer"))</f>
      </c>
      <c r="H6" s="8">
        <f>IF(A6="","",E6+F6+G6)</f>
      </c>
      <c r="I6" s="8">
        <f>IF(A6="","",COUNTIFS('Ayrılış Kayıtları'!$D$6:$D$105,A6,'Ayrılış Kayıtları'!$K$6:$K$105,"Evet"))</f>
      </c>
      <c r="J6" s="7">
        <v>39</v>
      </c>
      <c r="K6" s="9">
        <f>IF(OR(B6="",C6=""),"",(B6+C6)/2)</f>
      </c>
      <c r="L6" s="10">
        <f>IF(K6="","",IFERROR(H6/K6,0))</f>
      </c>
      <c r="M6" s="10">
        <f>IF(K6="","",IFERROR(E6/K6,0))</f>
      </c>
      <c r="N6" s="10">
        <f>IF(OR(B6="",J6=""),"",IFERROR(J6/B6,""))</f>
      </c>
      <c r="O6" s="10">
        <f>IF(A6="","",IFERROR(I6/H6,""))</f>
      </c>
      <c r="P6" s="11">
        <f>IF(OR(L6="",'Özet'!$C$17=""),"",IF(L6&gt;'Özet'!$C$17,"Hedefin üzerinde","Hedef içinde"))</f>
      </c>
    </row>
    <row r="7" ht="18" customHeight="1" spans="1:16" x14ac:dyDescent="0.25">
      <c r="A7" s="6" t="s">
        <v>20</v>
      </c>
      <c r="B7" s="7">
        <v>55</v>
      </c>
      <c r="C7" s="7">
        <v>56</v>
      </c>
      <c r="D7" s="7">
        <v>2</v>
      </c>
      <c r="E7" s="8">
        <f>IF(A7="","",COUNTIFS('Ayrılış Kayıtları'!$D$6:$D$105,A7,'Ayrılış Kayıtları'!$G$6:$G$105,"Gönüllü"))</f>
      </c>
      <c r="F7" s="8">
        <f>IF(A7="","",COUNTIFS('Ayrılış Kayıtları'!$D$6:$D$105,A7,'Ayrılış Kayıtları'!$G$6:$G$105,"Gönülsüz"))</f>
      </c>
      <c r="G7" s="8">
        <f>IF(A7="","",COUNTIFS('Ayrılış Kayıtları'!$D$6:$D$105,A7,'Ayrılış Kayıtları'!$G$6:$G$105,"Diğer"))</f>
      </c>
      <c r="H7" s="8">
        <f>IF(A7="","",E7+F7+G7)</f>
      </c>
      <c r="I7" s="8">
        <f>IF(A7="","",COUNTIFS('Ayrılış Kayıtları'!$D$6:$D$105,A7,'Ayrılış Kayıtları'!$K$6:$K$105,"Evet"))</f>
      </c>
      <c r="J7" s="7">
        <v>54</v>
      </c>
      <c r="K7" s="9">
        <f>IF(OR(B7="",C7=""),"",(B7+C7)/2)</f>
      </c>
      <c r="L7" s="10">
        <f>IF(K7="","",IFERROR(H7/K7,0))</f>
      </c>
      <c r="M7" s="10">
        <f>IF(K7="","",IFERROR(E7/K7,0))</f>
      </c>
      <c r="N7" s="10">
        <f>IF(OR(B7="",J7=""),"",IFERROR(J7/B7,""))</f>
      </c>
      <c r="O7" s="10">
        <f>IF(A7="","",IFERROR(I7/H7,""))</f>
      </c>
      <c r="P7" s="11">
        <f>IF(OR(L7="",'Özet'!$C$17=""),"",IF(L7&gt;'Özet'!$C$17,"Hedefin üzerinde","Hedef içinde"))</f>
      </c>
    </row>
    <row r="8" ht="18" customHeight="1" spans="1:16" x14ac:dyDescent="0.25">
      <c r="A8" s="6" t="s">
        <v>21</v>
      </c>
      <c r="B8" s="7">
        <v>12</v>
      </c>
      <c r="C8" s="7">
        <v>13</v>
      </c>
      <c r="D8" s="7">
        <v>1</v>
      </c>
      <c r="E8" s="8">
        <f>IF(A8="","",COUNTIFS('Ayrılış Kayıtları'!$D$6:$D$105,A8,'Ayrılış Kayıtları'!$G$6:$G$105,"Gönüllü"))</f>
      </c>
      <c r="F8" s="8">
        <f>IF(A8="","",COUNTIFS('Ayrılış Kayıtları'!$D$6:$D$105,A8,'Ayrılış Kayıtları'!$G$6:$G$105,"Gönülsüz"))</f>
      </c>
      <c r="G8" s="8">
        <f>IF(A8="","",COUNTIFS('Ayrılış Kayıtları'!$D$6:$D$105,A8,'Ayrılış Kayıtları'!$G$6:$G$105,"Diğer"))</f>
      </c>
      <c r="H8" s="8">
        <f>IF(A8="","",E8+F8+G8)</f>
      </c>
      <c r="I8" s="8">
        <f>IF(A8="","",COUNTIFS('Ayrılış Kayıtları'!$D$6:$D$105,A8,'Ayrılış Kayıtları'!$K$6:$K$105,"Evet"))</f>
      </c>
      <c r="J8" s="7">
        <v>12</v>
      </c>
      <c r="K8" s="9">
        <f>IF(OR(B8="",C8=""),"",(B8+C8)/2)</f>
      </c>
      <c r="L8" s="10">
        <f>IF(K8="","",IFERROR(H8/K8,0))</f>
      </c>
      <c r="M8" s="10">
        <f>IF(K8="","",IFERROR(E8/K8,0))</f>
      </c>
      <c r="N8" s="10">
        <f>IF(OR(B8="",J8=""),"",IFERROR(J8/B8,""))</f>
      </c>
      <c r="O8" s="10">
        <f>IF(A8="","",IFERROR(I8/H8,""))</f>
      </c>
      <c r="P8" s="11">
        <f>IF(OR(L8="",'Özet'!$C$17=""),"",IF(L8&gt;'Özet'!$C$17,"Hedefin üzerinde","Hedef içinde"))</f>
      </c>
    </row>
    <row r="9" ht="18" customHeight="1" spans="1:16" x14ac:dyDescent="0.25">
      <c r="A9" s="6" t="s">
        <v>22</v>
      </c>
      <c r="B9" s="7">
        <v>6</v>
      </c>
      <c r="C9" s="7">
        <v>7</v>
      </c>
      <c r="D9" s="7">
        <v>1</v>
      </c>
      <c r="E9" s="8">
        <f>IF(A9="","",COUNTIFS('Ayrılış Kayıtları'!$D$6:$D$105,A9,'Ayrılış Kayıtları'!$G$6:$G$105,"Gönüllü"))</f>
      </c>
      <c r="F9" s="8">
        <f>IF(A9="","",COUNTIFS('Ayrılış Kayıtları'!$D$6:$D$105,A9,'Ayrılış Kayıtları'!$G$6:$G$105,"Gönülsüz"))</f>
      </c>
      <c r="G9" s="8">
        <f>IF(A9="","",COUNTIFS('Ayrılış Kayıtları'!$D$6:$D$105,A9,'Ayrılış Kayıtları'!$G$6:$G$105,"Diğer"))</f>
      </c>
      <c r="H9" s="8">
        <f>IF(A9="","",E9+F9+G9)</f>
      </c>
      <c r="I9" s="8">
        <f>IF(A9="","",COUNTIFS('Ayrılış Kayıtları'!$D$6:$D$105,A9,'Ayrılış Kayıtları'!$K$6:$K$105,"Evet"))</f>
      </c>
      <c r="J9" s="7">
        <v>6</v>
      </c>
      <c r="K9" s="9">
        <f>IF(OR(B9="",C9=""),"",(B9+C9)/2)</f>
      </c>
      <c r="L9" s="10">
        <f>IF(K9="","",IFERROR(H9/K9,0))</f>
      </c>
      <c r="M9" s="10">
        <f>IF(K9="","",IFERROR(E9/K9,0))</f>
      </c>
      <c r="N9" s="10">
        <f>IF(OR(B9="",J9=""),"",IFERROR(J9/B9,""))</f>
      </c>
      <c r="O9" s="10">
        <f>IF(A9="","",IFERROR(I9/H9,""))</f>
      </c>
      <c r="P9" s="11">
        <f>IF(OR(L9="",'Özet'!$C$17=""),"",IF(L9&gt;'Özet'!$C$17,"Hedefin üzerinde","Hedef içinde"))</f>
      </c>
    </row>
    <row r="10" ht="18" customHeight="1" spans="1:16" x14ac:dyDescent="0.25">
      <c r="A10" s="12"/>
      <c r="B10" s="13"/>
      <c r="C10" s="13"/>
      <c r="D10" s="13"/>
      <c r="E10" s="8">
        <f>IF(A10="","",COUNTIFS('Ayrılış Kayıtları'!$D$6:$D$105,A10,'Ayrılış Kayıtları'!$G$6:$G$105,"Gönüllü"))</f>
      </c>
      <c r="F10" s="8">
        <f>IF(A10="","",COUNTIFS('Ayrılış Kayıtları'!$D$6:$D$105,A10,'Ayrılış Kayıtları'!$G$6:$G$105,"Gönülsüz"))</f>
      </c>
      <c r="G10" s="8">
        <f>IF(A10="","",COUNTIFS('Ayrılış Kayıtları'!$D$6:$D$105,A10,'Ayrılış Kayıtları'!$G$6:$G$105,"Diğer"))</f>
      </c>
      <c r="H10" s="8">
        <f>IF(A10="","",E10+F10+G10)</f>
      </c>
      <c r="I10" s="8">
        <f>IF(A10="","",COUNTIFS('Ayrılış Kayıtları'!$D$6:$D$105,A10,'Ayrılış Kayıtları'!$K$6:$K$105,"Evet"))</f>
      </c>
      <c r="J10" s="13"/>
      <c r="K10" s="9">
        <f>IF(OR(B10="",C10=""),"",(B10+C10)/2)</f>
      </c>
      <c r="L10" s="10">
        <f>IF(K10="","",IFERROR(H10/K10,0))</f>
      </c>
      <c r="M10" s="10">
        <f>IF(K10="","",IFERROR(E10/K10,0))</f>
      </c>
      <c r="N10" s="10">
        <f>IF(OR(B10="",J10=""),"",IFERROR(J10/B10,""))</f>
      </c>
      <c r="O10" s="10">
        <f>IF(A10="","",IFERROR(I10/H10,""))</f>
      </c>
      <c r="P10" s="11">
        <f>IF(OR(L10="",'Özet'!$C$17=""),"",IF(L10&gt;'Özet'!$C$17,"Hedefin üzerinde","Hedef içinde"))</f>
      </c>
    </row>
    <row r="11" ht="18" customHeight="1" spans="1:16" x14ac:dyDescent="0.25">
      <c r="A11" s="12"/>
      <c r="B11" s="13"/>
      <c r="C11" s="13"/>
      <c r="D11" s="13"/>
      <c r="E11" s="8">
        <f>IF(A11="","",COUNTIFS('Ayrılış Kayıtları'!$D$6:$D$105,A11,'Ayrılış Kayıtları'!$G$6:$G$105,"Gönüllü"))</f>
      </c>
      <c r="F11" s="8">
        <f>IF(A11="","",COUNTIFS('Ayrılış Kayıtları'!$D$6:$D$105,A11,'Ayrılış Kayıtları'!$G$6:$G$105,"Gönülsüz"))</f>
      </c>
      <c r="G11" s="8">
        <f>IF(A11="","",COUNTIFS('Ayrılış Kayıtları'!$D$6:$D$105,A11,'Ayrılış Kayıtları'!$G$6:$G$105,"Diğer"))</f>
      </c>
      <c r="H11" s="8">
        <f>IF(A11="","",E11+F11+G11)</f>
      </c>
      <c r="I11" s="8">
        <f>IF(A11="","",COUNTIFS('Ayrılış Kayıtları'!$D$6:$D$105,A11,'Ayrılış Kayıtları'!$K$6:$K$105,"Evet"))</f>
      </c>
      <c r="J11" s="13"/>
      <c r="K11" s="9">
        <f>IF(OR(B11="",C11=""),"",(B11+C11)/2)</f>
      </c>
      <c r="L11" s="10">
        <f>IF(K11="","",IFERROR(H11/K11,0))</f>
      </c>
      <c r="M11" s="10">
        <f>IF(K11="","",IFERROR(E11/K11,0))</f>
      </c>
      <c r="N11" s="10">
        <f>IF(OR(B11="",J11=""),"",IFERROR(J11/B11,""))</f>
      </c>
      <c r="O11" s="10">
        <f>IF(A11="","",IFERROR(I11/H11,""))</f>
      </c>
      <c r="P11" s="11">
        <f>IF(OR(L11="",'Özet'!$C$17=""),"",IF(L11&gt;'Özet'!$C$17,"Hedefin üzerinde","Hedef içinde"))</f>
      </c>
    </row>
    <row r="12" ht="18" customHeight="1" spans="1:16" x14ac:dyDescent="0.25">
      <c r="A12" s="12"/>
      <c r="B12" s="13"/>
      <c r="C12" s="13"/>
      <c r="D12" s="13"/>
      <c r="E12" s="8">
        <f>IF(A12="","",COUNTIFS('Ayrılış Kayıtları'!$D$6:$D$105,A12,'Ayrılış Kayıtları'!$G$6:$G$105,"Gönüllü"))</f>
      </c>
      <c r="F12" s="8">
        <f>IF(A12="","",COUNTIFS('Ayrılış Kayıtları'!$D$6:$D$105,A12,'Ayrılış Kayıtları'!$G$6:$G$105,"Gönülsüz"))</f>
      </c>
      <c r="G12" s="8">
        <f>IF(A12="","",COUNTIFS('Ayrılış Kayıtları'!$D$6:$D$105,A12,'Ayrılış Kayıtları'!$G$6:$G$105,"Diğer"))</f>
      </c>
      <c r="H12" s="8">
        <f>IF(A12="","",E12+F12+G12)</f>
      </c>
      <c r="I12" s="8">
        <f>IF(A12="","",COUNTIFS('Ayrılış Kayıtları'!$D$6:$D$105,A12,'Ayrılış Kayıtları'!$K$6:$K$105,"Evet"))</f>
      </c>
      <c r="J12" s="13"/>
      <c r="K12" s="9">
        <f>IF(OR(B12="",C12=""),"",(B12+C12)/2)</f>
      </c>
      <c r="L12" s="10">
        <f>IF(K12="","",IFERROR(H12/K12,0))</f>
      </c>
      <c r="M12" s="10">
        <f>IF(K12="","",IFERROR(E12/K12,0))</f>
      </c>
      <c r="N12" s="10">
        <f>IF(OR(B12="",J12=""),"",IFERROR(J12/B12,""))</f>
      </c>
      <c r="O12" s="10">
        <f>IF(A12="","",IFERROR(I12/H12,""))</f>
      </c>
      <c r="P12" s="11">
        <f>IF(OR(L12="",'Özet'!$C$17=""),"",IF(L12&gt;'Özet'!$C$17,"Hedefin üzerinde","Hedef içinde"))</f>
      </c>
    </row>
    <row r="13" ht="18" customHeight="1" spans="1:16" x14ac:dyDescent="0.25">
      <c r="A13" s="12"/>
      <c r="B13" s="13"/>
      <c r="C13" s="13"/>
      <c r="D13" s="13"/>
      <c r="E13" s="8">
        <f>IF(A13="","",COUNTIFS('Ayrılış Kayıtları'!$D$6:$D$105,A13,'Ayrılış Kayıtları'!$G$6:$G$105,"Gönüllü"))</f>
      </c>
      <c r="F13" s="8">
        <f>IF(A13="","",COUNTIFS('Ayrılış Kayıtları'!$D$6:$D$105,A13,'Ayrılış Kayıtları'!$G$6:$G$105,"Gönülsüz"))</f>
      </c>
      <c r="G13" s="8">
        <f>IF(A13="","",COUNTIFS('Ayrılış Kayıtları'!$D$6:$D$105,A13,'Ayrılış Kayıtları'!$G$6:$G$105,"Diğer"))</f>
      </c>
      <c r="H13" s="8">
        <f>IF(A13="","",E13+F13+G13)</f>
      </c>
      <c r="I13" s="8">
        <f>IF(A13="","",COUNTIFS('Ayrılış Kayıtları'!$D$6:$D$105,A13,'Ayrılış Kayıtları'!$K$6:$K$105,"Evet"))</f>
      </c>
      <c r="J13" s="13"/>
      <c r="K13" s="9">
        <f>IF(OR(B13="",C13=""),"",(B13+C13)/2)</f>
      </c>
      <c r="L13" s="10">
        <f>IF(K13="","",IFERROR(H13/K13,0))</f>
      </c>
      <c r="M13" s="10">
        <f>IF(K13="","",IFERROR(E13/K13,0))</f>
      </c>
      <c r="N13" s="10">
        <f>IF(OR(B13="",J13=""),"",IFERROR(J13/B13,""))</f>
      </c>
      <c r="O13" s="10">
        <f>IF(A13="","",IFERROR(I13/H13,""))</f>
      </c>
      <c r="P13" s="11">
        <f>IF(OR(L13="",'Özet'!$C$17=""),"",IF(L13&gt;'Özet'!$C$17,"Hedefin üzerinde","Hedef içinde"))</f>
      </c>
    </row>
    <row r="14" ht="18" customHeight="1" spans="1:16" x14ac:dyDescent="0.25">
      <c r="A14" s="12"/>
      <c r="B14" s="13"/>
      <c r="C14" s="13"/>
      <c r="D14" s="13"/>
      <c r="E14" s="8">
        <f>IF(A14="","",COUNTIFS('Ayrılış Kayıtları'!$D$6:$D$105,A14,'Ayrılış Kayıtları'!$G$6:$G$105,"Gönüllü"))</f>
      </c>
      <c r="F14" s="8">
        <f>IF(A14="","",COUNTIFS('Ayrılış Kayıtları'!$D$6:$D$105,A14,'Ayrılış Kayıtları'!$G$6:$G$105,"Gönülsüz"))</f>
      </c>
      <c r="G14" s="8">
        <f>IF(A14="","",COUNTIFS('Ayrılış Kayıtları'!$D$6:$D$105,A14,'Ayrılış Kayıtları'!$G$6:$G$105,"Diğer"))</f>
      </c>
      <c r="H14" s="8">
        <f>IF(A14="","",E14+F14+G14)</f>
      </c>
      <c r="I14" s="8">
        <f>IF(A14="","",COUNTIFS('Ayrılış Kayıtları'!$D$6:$D$105,A14,'Ayrılış Kayıtları'!$K$6:$K$105,"Evet"))</f>
      </c>
      <c r="J14" s="13"/>
      <c r="K14" s="9">
        <f>IF(OR(B14="",C14=""),"",(B14+C14)/2)</f>
      </c>
      <c r="L14" s="10">
        <f>IF(K14="","",IFERROR(H14/K14,0))</f>
      </c>
      <c r="M14" s="10">
        <f>IF(K14="","",IFERROR(E14/K14,0))</f>
      </c>
      <c r="N14" s="10">
        <f>IF(OR(B14="",J14=""),"",IFERROR(J14/B14,""))</f>
      </c>
      <c r="O14" s="10">
        <f>IF(A14="","",IFERROR(I14/H14,""))</f>
      </c>
      <c r="P14" s="11">
        <f>IF(OR(L14="",'Özet'!$C$17=""),"",IF(L14&gt;'Özet'!$C$17,"Hedefin üzerinde","Hedef içinde"))</f>
      </c>
    </row>
    <row r="15" ht="18" customHeight="1" spans="1:16" x14ac:dyDescent="0.25">
      <c r="A15" s="12"/>
      <c r="B15" s="13"/>
      <c r="C15" s="13"/>
      <c r="D15" s="13"/>
      <c r="E15" s="8">
        <f>IF(A15="","",COUNTIFS('Ayrılış Kayıtları'!$D$6:$D$105,A15,'Ayrılış Kayıtları'!$G$6:$G$105,"Gönüllü"))</f>
      </c>
      <c r="F15" s="8">
        <f>IF(A15="","",COUNTIFS('Ayrılış Kayıtları'!$D$6:$D$105,A15,'Ayrılış Kayıtları'!$G$6:$G$105,"Gönülsüz"))</f>
      </c>
      <c r="G15" s="8">
        <f>IF(A15="","",COUNTIFS('Ayrılış Kayıtları'!$D$6:$D$105,A15,'Ayrılış Kayıtları'!$G$6:$G$105,"Diğer"))</f>
      </c>
      <c r="H15" s="8">
        <f>IF(A15="","",E15+F15+G15)</f>
      </c>
      <c r="I15" s="8">
        <f>IF(A15="","",COUNTIFS('Ayrılış Kayıtları'!$D$6:$D$105,A15,'Ayrılış Kayıtları'!$K$6:$K$105,"Evet"))</f>
      </c>
      <c r="J15" s="13"/>
      <c r="K15" s="9">
        <f>IF(OR(B15="",C15=""),"",(B15+C15)/2)</f>
      </c>
      <c r="L15" s="10">
        <f>IF(K15="","",IFERROR(H15/K15,0))</f>
      </c>
      <c r="M15" s="10">
        <f>IF(K15="","",IFERROR(E15/K15,0))</f>
      </c>
      <c r="N15" s="10">
        <f>IF(OR(B15="",J15=""),"",IFERROR(J15/B15,""))</f>
      </c>
      <c r="O15" s="10">
        <f>IF(A15="","",IFERROR(I15/H15,""))</f>
      </c>
      <c r="P15" s="11">
        <f>IF(OR(L15="",'Özet'!$C$17=""),"",IF(L15&gt;'Özet'!$C$17,"Hedefin üzerinde","Hedef içinde"))</f>
      </c>
    </row>
    <row r="16" ht="18" customHeight="1" spans="1:16" x14ac:dyDescent="0.25">
      <c r="A16" s="12"/>
      <c r="B16" s="13"/>
      <c r="C16" s="13"/>
      <c r="D16" s="13"/>
      <c r="E16" s="8">
        <f>IF(A16="","",COUNTIFS('Ayrılış Kayıtları'!$D$6:$D$105,A16,'Ayrılış Kayıtları'!$G$6:$G$105,"Gönüllü"))</f>
      </c>
      <c r="F16" s="8">
        <f>IF(A16="","",COUNTIFS('Ayrılış Kayıtları'!$D$6:$D$105,A16,'Ayrılış Kayıtları'!$G$6:$G$105,"Gönülsüz"))</f>
      </c>
      <c r="G16" s="8">
        <f>IF(A16="","",COUNTIFS('Ayrılış Kayıtları'!$D$6:$D$105,A16,'Ayrılış Kayıtları'!$G$6:$G$105,"Diğer"))</f>
      </c>
      <c r="H16" s="8">
        <f>IF(A16="","",E16+F16+G16)</f>
      </c>
      <c r="I16" s="8">
        <f>IF(A16="","",COUNTIFS('Ayrılış Kayıtları'!$D$6:$D$105,A16,'Ayrılış Kayıtları'!$K$6:$K$105,"Evet"))</f>
      </c>
      <c r="J16" s="13"/>
      <c r="K16" s="9">
        <f>IF(OR(B16="",C16=""),"",(B16+C16)/2)</f>
      </c>
      <c r="L16" s="10">
        <f>IF(K16="","",IFERROR(H16/K16,0))</f>
      </c>
      <c r="M16" s="10">
        <f>IF(K16="","",IFERROR(E16/K16,0))</f>
      </c>
      <c r="N16" s="10">
        <f>IF(OR(B16="",J16=""),"",IFERROR(J16/B16,""))</f>
      </c>
      <c r="O16" s="10">
        <f>IF(A16="","",IFERROR(I16/H16,""))</f>
      </c>
      <c r="P16" s="11">
        <f>IF(OR(L16="",'Özet'!$C$17=""),"",IF(L16&gt;'Özet'!$C$17,"Hedefin üzerinde","Hedef içinde"))</f>
      </c>
    </row>
    <row r="17" ht="18" customHeight="1" spans="1:16" x14ac:dyDescent="0.25">
      <c r="A17" s="12"/>
      <c r="B17" s="13"/>
      <c r="C17" s="13"/>
      <c r="D17" s="13"/>
      <c r="E17" s="8">
        <f>IF(A17="","",COUNTIFS('Ayrılış Kayıtları'!$D$6:$D$105,A17,'Ayrılış Kayıtları'!$G$6:$G$105,"Gönüllü"))</f>
      </c>
      <c r="F17" s="8">
        <f>IF(A17="","",COUNTIFS('Ayrılış Kayıtları'!$D$6:$D$105,A17,'Ayrılış Kayıtları'!$G$6:$G$105,"Gönülsüz"))</f>
      </c>
      <c r="G17" s="8">
        <f>IF(A17="","",COUNTIFS('Ayrılış Kayıtları'!$D$6:$D$105,A17,'Ayrılış Kayıtları'!$G$6:$G$105,"Diğer"))</f>
      </c>
      <c r="H17" s="8">
        <f>IF(A17="","",E17+F17+G17)</f>
      </c>
      <c r="I17" s="8">
        <f>IF(A17="","",COUNTIFS('Ayrılış Kayıtları'!$D$6:$D$105,A17,'Ayrılış Kayıtları'!$K$6:$K$105,"Evet"))</f>
      </c>
      <c r="J17" s="13"/>
      <c r="K17" s="9">
        <f>IF(OR(B17="",C17=""),"",(B17+C17)/2)</f>
      </c>
      <c r="L17" s="10">
        <f>IF(K17="","",IFERROR(H17/K17,0))</f>
      </c>
      <c r="M17" s="10">
        <f>IF(K17="","",IFERROR(E17/K17,0))</f>
      </c>
      <c r="N17" s="10">
        <f>IF(OR(B17="",J17=""),"",IFERROR(J17/B17,""))</f>
      </c>
      <c r="O17" s="10">
        <f>IF(A17="","",IFERROR(I17/H17,""))</f>
      </c>
      <c r="P17" s="11">
        <f>IF(OR(L17="",'Özet'!$C$17=""),"",IF(L17&gt;'Özet'!$C$17,"Hedefin üzerinde","Hedef içinde"))</f>
      </c>
    </row>
    <row r="18" ht="18" customHeight="1" spans="1:16" x14ac:dyDescent="0.25">
      <c r="A18" s="12"/>
      <c r="B18" s="13"/>
      <c r="C18" s="13"/>
      <c r="D18" s="13"/>
      <c r="E18" s="8">
        <f>IF(A18="","",COUNTIFS('Ayrılış Kayıtları'!$D$6:$D$105,A18,'Ayrılış Kayıtları'!$G$6:$G$105,"Gönüllü"))</f>
      </c>
      <c r="F18" s="8">
        <f>IF(A18="","",COUNTIFS('Ayrılış Kayıtları'!$D$6:$D$105,A18,'Ayrılış Kayıtları'!$G$6:$G$105,"Gönülsüz"))</f>
      </c>
      <c r="G18" s="8">
        <f>IF(A18="","",COUNTIFS('Ayrılış Kayıtları'!$D$6:$D$105,A18,'Ayrılış Kayıtları'!$G$6:$G$105,"Diğer"))</f>
      </c>
      <c r="H18" s="8">
        <f>IF(A18="","",E18+F18+G18)</f>
      </c>
      <c r="I18" s="8">
        <f>IF(A18="","",COUNTIFS('Ayrılış Kayıtları'!$D$6:$D$105,A18,'Ayrılış Kayıtları'!$K$6:$K$105,"Evet"))</f>
      </c>
      <c r="J18" s="13"/>
      <c r="K18" s="9">
        <f>IF(OR(B18="",C18=""),"",(B18+C18)/2)</f>
      </c>
      <c r="L18" s="10">
        <f>IF(K18="","",IFERROR(H18/K18,0))</f>
      </c>
      <c r="M18" s="10">
        <f>IF(K18="","",IFERROR(E18/K18,0))</f>
      </c>
      <c r="N18" s="10">
        <f>IF(OR(B18="",J18=""),"",IFERROR(J18/B18,""))</f>
      </c>
      <c r="O18" s="10">
        <f>IF(A18="","",IFERROR(I18/H18,""))</f>
      </c>
      <c r="P18" s="11">
        <f>IF(OR(L18="",'Özet'!$C$17=""),"",IF(L18&gt;'Özet'!$C$17,"Hedefin üzerinde","Hedef içinde"))</f>
      </c>
    </row>
    <row r="19" ht="18" customHeight="1" spans="1:16" x14ac:dyDescent="0.25">
      <c r="A19" s="12"/>
      <c r="B19" s="13"/>
      <c r="C19" s="13"/>
      <c r="D19" s="13"/>
      <c r="E19" s="8">
        <f>IF(A19="","",COUNTIFS('Ayrılış Kayıtları'!$D$6:$D$105,A19,'Ayrılış Kayıtları'!$G$6:$G$105,"Gönüllü"))</f>
      </c>
      <c r="F19" s="8">
        <f>IF(A19="","",COUNTIFS('Ayrılış Kayıtları'!$D$6:$D$105,A19,'Ayrılış Kayıtları'!$G$6:$G$105,"Gönülsüz"))</f>
      </c>
      <c r="G19" s="8">
        <f>IF(A19="","",COUNTIFS('Ayrılış Kayıtları'!$D$6:$D$105,A19,'Ayrılış Kayıtları'!$G$6:$G$105,"Diğer"))</f>
      </c>
      <c r="H19" s="8">
        <f>IF(A19="","",E19+F19+G19)</f>
      </c>
      <c r="I19" s="8">
        <f>IF(A19="","",COUNTIFS('Ayrılış Kayıtları'!$D$6:$D$105,A19,'Ayrılış Kayıtları'!$K$6:$K$105,"Evet"))</f>
      </c>
      <c r="J19" s="13"/>
      <c r="K19" s="9">
        <f>IF(OR(B19="",C19=""),"",(B19+C19)/2)</f>
      </c>
      <c r="L19" s="10">
        <f>IF(K19="","",IFERROR(H19/K19,0))</f>
      </c>
      <c r="M19" s="10">
        <f>IF(K19="","",IFERROR(E19/K19,0))</f>
      </c>
      <c r="N19" s="10">
        <f>IF(OR(B19="",J19=""),"",IFERROR(J19/B19,""))</f>
      </c>
      <c r="O19" s="10">
        <f>IF(A19="","",IFERROR(I19/H19,""))</f>
      </c>
      <c r="P19" s="11">
        <f>IF(OR(L19="",'Özet'!$C$17=""),"",IF(L19&gt;'Özet'!$C$17,"Hedefin üzerinde","Hedef içinde"))</f>
      </c>
    </row>
    <row r="20" ht="18" customHeight="1" spans="1:16" x14ac:dyDescent="0.25">
      <c r="A20" s="12"/>
      <c r="B20" s="13"/>
      <c r="C20" s="13"/>
      <c r="D20" s="13"/>
      <c r="E20" s="8">
        <f>IF(A20="","",COUNTIFS('Ayrılış Kayıtları'!$D$6:$D$105,A20,'Ayrılış Kayıtları'!$G$6:$G$105,"Gönüllü"))</f>
      </c>
      <c r="F20" s="8">
        <f>IF(A20="","",COUNTIFS('Ayrılış Kayıtları'!$D$6:$D$105,A20,'Ayrılış Kayıtları'!$G$6:$G$105,"Gönülsüz"))</f>
      </c>
      <c r="G20" s="8">
        <f>IF(A20="","",COUNTIFS('Ayrılış Kayıtları'!$D$6:$D$105,A20,'Ayrılış Kayıtları'!$G$6:$G$105,"Diğer"))</f>
      </c>
      <c r="H20" s="8">
        <f>IF(A20="","",E20+F20+G20)</f>
      </c>
      <c r="I20" s="8">
        <f>IF(A20="","",COUNTIFS('Ayrılış Kayıtları'!$D$6:$D$105,A20,'Ayrılış Kayıtları'!$K$6:$K$105,"Evet"))</f>
      </c>
      <c r="J20" s="13"/>
      <c r="K20" s="9">
        <f>IF(OR(B20="",C20=""),"",(B20+C20)/2)</f>
      </c>
      <c r="L20" s="10">
        <f>IF(K20="","",IFERROR(H20/K20,0))</f>
      </c>
      <c r="M20" s="10">
        <f>IF(K20="","",IFERROR(E20/K20,0))</f>
      </c>
      <c r="N20" s="10">
        <f>IF(OR(B20="",J20=""),"",IFERROR(J20/B20,""))</f>
      </c>
      <c r="O20" s="10">
        <f>IF(A20="","",IFERROR(I20/H20,""))</f>
      </c>
      <c r="P20" s="11">
        <f>IF(OR(L20="",'Özet'!$C$17=""),"",IF(L20&gt;'Özet'!$C$17,"Hedefin üzerinde","Hedef içinde"))</f>
      </c>
    </row>
    <row r="21" ht="22" customHeight="1" spans="1:16" x14ac:dyDescent="0.25">
      <c r="A21" s="14" t="s">
        <v>23</v>
      </c>
      <c r="B21" s="15">
        <f>SUM(B6:B20)</f>
      </c>
      <c r="C21" s="15">
        <f>SUM(C6:C20)</f>
      </c>
      <c r="D21" s="15">
        <f>SUM(D6:D20)</f>
      </c>
      <c r="E21" s="15">
        <f>SUM(E6:E20)</f>
      </c>
      <c r="F21" s="15">
        <f>SUM(F6:F20)</f>
      </c>
      <c r="G21" s="15">
        <f>SUM(G6:G20)</f>
      </c>
      <c r="H21" s="15">
        <f>SUM(H6:H20)</f>
      </c>
      <c r="I21" s="15">
        <f>SUM(I6:I20)</f>
      </c>
      <c r="J21" s="15">
        <f>SUM(J6:J20)</f>
      </c>
      <c r="K21" s="16">
        <f>IFERROR((B21+C21)/2,"")</f>
      </c>
      <c r="L21" s="17">
        <f>IFERROR(H21/K21,"")</f>
      </c>
      <c r="M21" s="17">
        <f>IFERROR(E21/K21,"")</f>
      </c>
      <c r="N21" s="17">
        <f>IFERROR(J21/B21,"")</f>
      </c>
      <c r="O21" s="17">
        <f>IFERROR(I21/H21,"")</f>
      </c>
      <c r="P21" s="14"/>
    </row>
  </sheetData>
  <autoFilter ref="A5:P5"/>
  <conditionalFormatting sqref="P6:P20">
    <cfRule type="cellIs" dxfId="0" priority="1" operator="equal">
      <formula>"Hedefin üzerinde"</formula>
    </cfRule>
  </conditionalFormatting>
  <conditionalFormatting sqref="P6:P20">
    <cfRule type="cellIs" dxfId="1" priority="1" operator="equal">
      <formula>"Hedef içinde"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4" max="4" width="8" customWidth="1"/>
    <col min="7" max="7" width="8" customWidth="1"/>
    <col min="11" max="11" width="10" customWidth="1"/>
    <col min="13" max="13" width="10" customWidth="1"/>
    <col min="14" max="14" width="11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0" customHeight="1" spans="1:14" x14ac:dyDescent="0.25">
      <c r="A5" s="5" t="s">
        <v>24</v>
      </c>
      <c r="B5" s="5" t="s">
        <v>25</v>
      </c>
      <c r="C5" s="5" t="s">
        <v>26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13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31</v>
      </c>
    </row>
    <row r="6" ht="18" customHeight="1" spans="1:14" x14ac:dyDescent="0.25">
      <c r="A6" s="18">
        <v>46023</v>
      </c>
      <c r="B6" s="7">
        <v>113</v>
      </c>
      <c r="C6" s="7">
        <v>116</v>
      </c>
      <c r="D6" s="7">
        <v>3</v>
      </c>
      <c r="E6" s="8">
        <f>IF(B6="","",COUNTIFS('Ayrılış Kayıtları'!$F$6:$F$105,"&gt;="&amp;A6,'Ayrılış Kayıtları'!$F$6:$F$105,"&lt;="&amp;EOMONTH(A6,0),'Ayrılış Kayıtları'!$G$6:$G$105,"Gönüllü"))</f>
      </c>
      <c r="F6" s="8">
        <f>IF(B6="","",COUNTIFS('Ayrılış Kayıtları'!$F$6:$F$105,"&gt;="&amp;A6,'Ayrılış Kayıtları'!$F$6:$F$105,"&lt;="&amp;EOMONTH(A6,0),'Ayrılış Kayıtları'!$G$6:$G$105,"Gönülsüz"))</f>
      </c>
      <c r="G6" s="8">
        <f>IF(B6="","",COUNTIFS('Ayrılış Kayıtları'!$F$6:$F$105,"&gt;="&amp;A6,'Ayrılış Kayıtları'!$F$6:$F$105,"&lt;="&amp;EOMONTH(A6,0),'Ayrılış Kayıtları'!$G$6:$G$105,"Diğer"))</f>
      </c>
      <c r="H6" s="8">
        <f>IF(B6="","",E6+F6+G6)</f>
      </c>
      <c r="I6" s="9">
        <f>IF(OR(B6="",C6=""),"",(B6+C6)/2)</f>
      </c>
      <c r="J6" s="10">
        <f>IF(I6="","",IFERROR(H6/I6,0))</f>
      </c>
      <c r="K6" s="10">
        <f>IF(I6="","",IFERROR(E6/I6,0))</f>
      </c>
      <c r="L6" s="8">
        <f>IF(I6="","",SUM(H$6:H6))</f>
      </c>
      <c r="M6" s="10">
        <f>IF(I6="","",IFERROR(L6/AVERAGE(I$6:I6),0))</f>
      </c>
      <c r="N6" s="10">
        <f>IF(I6="","",IFERROR(M6/COUNT(I$6:I6)*12,0))</f>
      </c>
    </row>
    <row r="7" ht="18" customHeight="1" spans="1:14" x14ac:dyDescent="0.25">
      <c r="A7" s="18">
        <v>46054</v>
      </c>
      <c r="B7" s="7">
        <v>116</v>
      </c>
      <c r="C7" s="7">
        <v>117</v>
      </c>
      <c r="D7" s="7">
        <v>2</v>
      </c>
      <c r="E7" s="8">
        <f>IF(B7="","",COUNTIFS('Ayrılış Kayıtları'!$F$6:$F$105,"&gt;="&amp;A7,'Ayrılış Kayıtları'!$F$6:$F$105,"&lt;="&amp;EOMONTH(A7,0),'Ayrılış Kayıtları'!$G$6:$G$105,"Gönüllü"))</f>
      </c>
      <c r="F7" s="8">
        <f>IF(B7="","",COUNTIFS('Ayrılış Kayıtları'!$F$6:$F$105,"&gt;="&amp;A7,'Ayrılış Kayıtları'!$F$6:$F$105,"&lt;="&amp;EOMONTH(A7,0),'Ayrılış Kayıtları'!$G$6:$G$105,"Gönülsüz"))</f>
      </c>
      <c r="G7" s="8">
        <f>IF(B7="","",COUNTIFS('Ayrılış Kayıtları'!$F$6:$F$105,"&gt;="&amp;A7,'Ayrılış Kayıtları'!$F$6:$F$105,"&lt;="&amp;EOMONTH(A7,0),'Ayrılış Kayıtları'!$G$6:$G$105,"Diğer"))</f>
      </c>
      <c r="H7" s="8">
        <f>IF(B7="","",E7+F7+G7)</f>
      </c>
      <c r="I7" s="9">
        <f>IF(OR(B7="",C7=""),"",(B7+C7)/2)</f>
      </c>
      <c r="J7" s="10">
        <f>IF(I7="","",IFERROR(H7/I7,0))</f>
      </c>
      <c r="K7" s="10">
        <f>IF(I7="","",IFERROR(E7/I7,0))</f>
      </c>
      <c r="L7" s="8">
        <f>IF(I7="","",SUM(H$6:H7))</f>
      </c>
      <c r="M7" s="10">
        <f>IF(I7="","",IFERROR(L7/AVERAGE(I$6:I7),0))</f>
      </c>
      <c r="N7" s="10">
        <f>IF(I7="","",IFERROR(M7/COUNT(I$6:I7)*12,0))</f>
      </c>
    </row>
    <row r="8" ht="18" customHeight="1" spans="1:14" x14ac:dyDescent="0.25">
      <c r="A8" s="18">
        <v>46082</v>
      </c>
      <c r="B8" s="7">
        <v>117</v>
      </c>
      <c r="C8" s="7">
        <v>117</v>
      </c>
      <c r="D8" s="7">
        <v>2</v>
      </c>
      <c r="E8" s="8">
        <f>IF(B8="","",COUNTIFS('Ayrılış Kayıtları'!$F$6:$F$105,"&gt;="&amp;A8,'Ayrılış Kayıtları'!$F$6:$F$105,"&lt;="&amp;EOMONTH(A8,0),'Ayrılış Kayıtları'!$G$6:$G$105,"Gönüllü"))</f>
      </c>
      <c r="F8" s="8">
        <f>IF(B8="","",COUNTIFS('Ayrılış Kayıtları'!$F$6:$F$105,"&gt;="&amp;A8,'Ayrılış Kayıtları'!$F$6:$F$105,"&lt;="&amp;EOMONTH(A8,0),'Ayrılış Kayıtları'!$G$6:$G$105,"Gönülsüz"))</f>
      </c>
      <c r="G8" s="8">
        <f>IF(B8="","",COUNTIFS('Ayrılış Kayıtları'!$F$6:$F$105,"&gt;="&amp;A8,'Ayrılış Kayıtları'!$F$6:$F$105,"&lt;="&amp;EOMONTH(A8,0),'Ayrılış Kayıtları'!$G$6:$G$105,"Diğer"))</f>
      </c>
      <c r="H8" s="8">
        <f>IF(B8="","",E8+F8+G8)</f>
      </c>
      <c r="I8" s="9">
        <f>IF(OR(B8="",C8=""),"",(B8+C8)/2)</f>
      </c>
      <c r="J8" s="10">
        <f>IF(I8="","",IFERROR(H8/I8,0))</f>
      </c>
      <c r="K8" s="10">
        <f>IF(I8="","",IFERROR(E8/I8,0))</f>
      </c>
      <c r="L8" s="8">
        <f>IF(I8="","",SUM(H$6:H8))</f>
      </c>
      <c r="M8" s="10">
        <f>IF(I8="","",IFERROR(L8/AVERAGE(I$6:I8),0))</f>
      </c>
      <c r="N8" s="10">
        <f>IF(I8="","",IFERROR(M8/COUNT(I$6:I8)*12,0))</f>
      </c>
    </row>
    <row r="9" ht="18" customHeight="1" spans="1:14" x14ac:dyDescent="0.25">
      <c r="A9" s="18">
        <v>46113</v>
      </c>
      <c r="B9" s="13"/>
      <c r="C9" s="13"/>
      <c r="D9" s="13"/>
      <c r="E9" s="8">
        <f>IF(B9="","",COUNTIFS('Ayrılış Kayıtları'!$F$6:$F$105,"&gt;="&amp;A9,'Ayrılış Kayıtları'!$F$6:$F$105,"&lt;="&amp;EOMONTH(A9,0),'Ayrılış Kayıtları'!$G$6:$G$105,"Gönüllü"))</f>
      </c>
      <c r="F9" s="8">
        <f>IF(B9="","",COUNTIFS('Ayrılış Kayıtları'!$F$6:$F$105,"&gt;="&amp;A9,'Ayrılış Kayıtları'!$F$6:$F$105,"&lt;="&amp;EOMONTH(A9,0),'Ayrılış Kayıtları'!$G$6:$G$105,"Gönülsüz"))</f>
      </c>
      <c r="G9" s="8">
        <f>IF(B9="","",COUNTIFS('Ayrılış Kayıtları'!$F$6:$F$105,"&gt;="&amp;A9,'Ayrılış Kayıtları'!$F$6:$F$105,"&lt;="&amp;EOMONTH(A9,0),'Ayrılış Kayıtları'!$G$6:$G$105,"Diğer"))</f>
      </c>
      <c r="H9" s="8">
        <f>IF(B9="","",E9+F9+G9)</f>
      </c>
      <c r="I9" s="9">
        <f>IF(OR(B9="",C9=""),"",(B9+C9)/2)</f>
      </c>
      <c r="J9" s="10">
        <f>IF(I9="","",IFERROR(H9/I9,0))</f>
      </c>
      <c r="K9" s="10">
        <f>IF(I9="","",IFERROR(E9/I9,0))</f>
      </c>
      <c r="L9" s="8">
        <f>IF(I9="","",SUM(H$6:H9))</f>
      </c>
      <c r="M9" s="10">
        <f>IF(I9="","",IFERROR(L9/AVERAGE(I$6:I9),0))</f>
      </c>
      <c r="N9" s="10">
        <f>IF(I9="","",IFERROR(M9/COUNT(I$6:I9)*12,0))</f>
      </c>
    </row>
    <row r="10" ht="18" customHeight="1" spans="1:14" x14ac:dyDescent="0.25">
      <c r="A10" s="18">
        <v>46143</v>
      </c>
      <c r="B10" s="13"/>
      <c r="C10" s="13"/>
      <c r="D10" s="13"/>
      <c r="E10" s="8">
        <f>IF(B10="","",COUNTIFS('Ayrılış Kayıtları'!$F$6:$F$105,"&gt;="&amp;A10,'Ayrılış Kayıtları'!$F$6:$F$105,"&lt;="&amp;EOMONTH(A10,0),'Ayrılış Kayıtları'!$G$6:$G$105,"Gönüllü"))</f>
      </c>
      <c r="F10" s="8">
        <f>IF(B10="","",COUNTIFS('Ayrılış Kayıtları'!$F$6:$F$105,"&gt;="&amp;A10,'Ayrılış Kayıtları'!$F$6:$F$105,"&lt;="&amp;EOMONTH(A10,0),'Ayrılış Kayıtları'!$G$6:$G$105,"Gönülsüz"))</f>
      </c>
      <c r="G10" s="8">
        <f>IF(B10="","",COUNTIFS('Ayrılış Kayıtları'!$F$6:$F$105,"&gt;="&amp;A10,'Ayrılış Kayıtları'!$F$6:$F$105,"&lt;="&amp;EOMONTH(A10,0),'Ayrılış Kayıtları'!$G$6:$G$105,"Diğer"))</f>
      </c>
      <c r="H10" s="8">
        <f>IF(B10="","",E10+F10+G10)</f>
      </c>
      <c r="I10" s="9">
        <f>IF(OR(B10="",C10=""),"",(B10+C10)/2)</f>
      </c>
      <c r="J10" s="10">
        <f>IF(I10="","",IFERROR(H10/I10,0))</f>
      </c>
      <c r="K10" s="10">
        <f>IF(I10="","",IFERROR(E10/I10,0))</f>
      </c>
      <c r="L10" s="8">
        <f>IF(I10="","",SUM(H$6:H10))</f>
      </c>
      <c r="M10" s="10">
        <f>IF(I10="","",IFERROR(L10/AVERAGE(I$6:I10),0))</f>
      </c>
      <c r="N10" s="10">
        <f>IF(I10="","",IFERROR(M10/COUNT(I$6:I10)*12,0))</f>
      </c>
    </row>
    <row r="11" ht="18" customHeight="1" spans="1:14" x14ac:dyDescent="0.25">
      <c r="A11" s="18">
        <v>46174</v>
      </c>
      <c r="B11" s="13"/>
      <c r="C11" s="13"/>
      <c r="D11" s="13"/>
      <c r="E11" s="8">
        <f>IF(B11="","",COUNTIFS('Ayrılış Kayıtları'!$F$6:$F$105,"&gt;="&amp;A11,'Ayrılış Kayıtları'!$F$6:$F$105,"&lt;="&amp;EOMONTH(A11,0),'Ayrılış Kayıtları'!$G$6:$G$105,"Gönüllü"))</f>
      </c>
      <c r="F11" s="8">
        <f>IF(B11="","",COUNTIFS('Ayrılış Kayıtları'!$F$6:$F$105,"&gt;="&amp;A11,'Ayrılış Kayıtları'!$F$6:$F$105,"&lt;="&amp;EOMONTH(A11,0),'Ayrılış Kayıtları'!$G$6:$G$105,"Gönülsüz"))</f>
      </c>
      <c r="G11" s="8">
        <f>IF(B11="","",COUNTIFS('Ayrılış Kayıtları'!$F$6:$F$105,"&gt;="&amp;A11,'Ayrılış Kayıtları'!$F$6:$F$105,"&lt;="&amp;EOMONTH(A11,0),'Ayrılış Kayıtları'!$G$6:$G$105,"Diğer"))</f>
      </c>
      <c r="H11" s="8">
        <f>IF(B11="","",E11+F11+G11)</f>
      </c>
      <c r="I11" s="9">
        <f>IF(OR(B11="",C11=""),"",(B11+C11)/2)</f>
      </c>
      <c r="J11" s="10">
        <f>IF(I11="","",IFERROR(H11/I11,0))</f>
      </c>
      <c r="K11" s="10">
        <f>IF(I11="","",IFERROR(E11/I11,0))</f>
      </c>
      <c r="L11" s="8">
        <f>IF(I11="","",SUM(H$6:H11))</f>
      </c>
      <c r="M11" s="10">
        <f>IF(I11="","",IFERROR(L11/AVERAGE(I$6:I11),0))</f>
      </c>
      <c r="N11" s="10">
        <f>IF(I11="","",IFERROR(M11/COUNT(I$6:I11)*12,0))</f>
      </c>
    </row>
    <row r="12" ht="18" customHeight="1" spans="1:14" x14ac:dyDescent="0.25">
      <c r="A12" s="18">
        <v>46204</v>
      </c>
      <c r="B12" s="13"/>
      <c r="C12" s="13"/>
      <c r="D12" s="13"/>
      <c r="E12" s="8">
        <f>IF(B12="","",COUNTIFS('Ayrılış Kayıtları'!$F$6:$F$105,"&gt;="&amp;A12,'Ayrılış Kayıtları'!$F$6:$F$105,"&lt;="&amp;EOMONTH(A12,0),'Ayrılış Kayıtları'!$G$6:$G$105,"Gönüllü"))</f>
      </c>
      <c r="F12" s="8">
        <f>IF(B12="","",COUNTIFS('Ayrılış Kayıtları'!$F$6:$F$105,"&gt;="&amp;A12,'Ayrılış Kayıtları'!$F$6:$F$105,"&lt;="&amp;EOMONTH(A12,0),'Ayrılış Kayıtları'!$G$6:$G$105,"Gönülsüz"))</f>
      </c>
      <c r="G12" s="8">
        <f>IF(B12="","",COUNTIFS('Ayrılış Kayıtları'!$F$6:$F$105,"&gt;="&amp;A12,'Ayrılış Kayıtları'!$F$6:$F$105,"&lt;="&amp;EOMONTH(A12,0),'Ayrılış Kayıtları'!$G$6:$G$105,"Diğer"))</f>
      </c>
      <c r="H12" s="8">
        <f>IF(B12="","",E12+F12+G12)</f>
      </c>
      <c r="I12" s="9">
        <f>IF(OR(B12="",C12=""),"",(B12+C12)/2)</f>
      </c>
      <c r="J12" s="10">
        <f>IF(I12="","",IFERROR(H12/I12,0))</f>
      </c>
      <c r="K12" s="10">
        <f>IF(I12="","",IFERROR(E12/I12,0))</f>
      </c>
      <c r="L12" s="8">
        <f>IF(I12="","",SUM(H$6:H12))</f>
      </c>
      <c r="M12" s="10">
        <f>IF(I12="","",IFERROR(L12/AVERAGE(I$6:I12),0))</f>
      </c>
      <c r="N12" s="10">
        <f>IF(I12="","",IFERROR(M12/COUNT(I$6:I12)*12,0))</f>
      </c>
    </row>
    <row r="13" ht="18" customHeight="1" spans="1:14" x14ac:dyDescent="0.25">
      <c r="A13" s="18">
        <v>46235</v>
      </c>
      <c r="B13" s="13"/>
      <c r="C13" s="13"/>
      <c r="D13" s="13"/>
      <c r="E13" s="8">
        <f>IF(B13="","",COUNTIFS('Ayrılış Kayıtları'!$F$6:$F$105,"&gt;="&amp;A13,'Ayrılış Kayıtları'!$F$6:$F$105,"&lt;="&amp;EOMONTH(A13,0),'Ayrılış Kayıtları'!$G$6:$G$105,"Gönüllü"))</f>
      </c>
      <c r="F13" s="8">
        <f>IF(B13="","",COUNTIFS('Ayrılış Kayıtları'!$F$6:$F$105,"&gt;="&amp;A13,'Ayrılış Kayıtları'!$F$6:$F$105,"&lt;="&amp;EOMONTH(A13,0),'Ayrılış Kayıtları'!$G$6:$G$105,"Gönülsüz"))</f>
      </c>
      <c r="G13" s="8">
        <f>IF(B13="","",COUNTIFS('Ayrılış Kayıtları'!$F$6:$F$105,"&gt;="&amp;A13,'Ayrılış Kayıtları'!$F$6:$F$105,"&lt;="&amp;EOMONTH(A13,0),'Ayrılış Kayıtları'!$G$6:$G$105,"Diğer"))</f>
      </c>
      <c r="H13" s="8">
        <f>IF(B13="","",E13+F13+G13)</f>
      </c>
      <c r="I13" s="9">
        <f>IF(OR(B13="",C13=""),"",(B13+C13)/2)</f>
      </c>
      <c r="J13" s="10">
        <f>IF(I13="","",IFERROR(H13/I13,0))</f>
      </c>
      <c r="K13" s="10">
        <f>IF(I13="","",IFERROR(E13/I13,0))</f>
      </c>
      <c r="L13" s="8">
        <f>IF(I13="","",SUM(H$6:H13))</f>
      </c>
      <c r="M13" s="10">
        <f>IF(I13="","",IFERROR(L13/AVERAGE(I$6:I13),0))</f>
      </c>
      <c r="N13" s="10">
        <f>IF(I13="","",IFERROR(M13/COUNT(I$6:I13)*12,0))</f>
      </c>
    </row>
    <row r="14" ht="18" customHeight="1" spans="1:14" x14ac:dyDescent="0.25">
      <c r="A14" s="18">
        <v>46266</v>
      </c>
      <c r="B14" s="13"/>
      <c r="C14" s="13"/>
      <c r="D14" s="13"/>
      <c r="E14" s="8">
        <f>IF(B14="","",COUNTIFS('Ayrılış Kayıtları'!$F$6:$F$105,"&gt;="&amp;A14,'Ayrılış Kayıtları'!$F$6:$F$105,"&lt;="&amp;EOMONTH(A14,0),'Ayrılış Kayıtları'!$G$6:$G$105,"Gönüllü"))</f>
      </c>
      <c r="F14" s="8">
        <f>IF(B14="","",COUNTIFS('Ayrılış Kayıtları'!$F$6:$F$105,"&gt;="&amp;A14,'Ayrılış Kayıtları'!$F$6:$F$105,"&lt;="&amp;EOMONTH(A14,0),'Ayrılış Kayıtları'!$G$6:$G$105,"Gönülsüz"))</f>
      </c>
      <c r="G14" s="8">
        <f>IF(B14="","",COUNTIFS('Ayrılış Kayıtları'!$F$6:$F$105,"&gt;="&amp;A14,'Ayrılış Kayıtları'!$F$6:$F$105,"&lt;="&amp;EOMONTH(A14,0),'Ayrılış Kayıtları'!$G$6:$G$105,"Diğer"))</f>
      </c>
      <c r="H14" s="8">
        <f>IF(B14="","",E14+F14+G14)</f>
      </c>
      <c r="I14" s="9">
        <f>IF(OR(B14="",C14=""),"",(B14+C14)/2)</f>
      </c>
      <c r="J14" s="10">
        <f>IF(I14="","",IFERROR(H14/I14,0))</f>
      </c>
      <c r="K14" s="10">
        <f>IF(I14="","",IFERROR(E14/I14,0))</f>
      </c>
      <c r="L14" s="8">
        <f>IF(I14="","",SUM(H$6:H14))</f>
      </c>
      <c r="M14" s="10">
        <f>IF(I14="","",IFERROR(L14/AVERAGE(I$6:I14),0))</f>
      </c>
      <c r="N14" s="10">
        <f>IF(I14="","",IFERROR(M14/COUNT(I$6:I14)*12,0))</f>
      </c>
    </row>
    <row r="15" ht="18" customHeight="1" spans="1:14" x14ac:dyDescent="0.25">
      <c r="A15" s="18">
        <v>46296</v>
      </c>
      <c r="B15" s="13"/>
      <c r="C15" s="13"/>
      <c r="D15" s="13"/>
      <c r="E15" s="8">
        <f>IF(B15="","",COUNTIFS('Ayrılış Kayıtları'!$F$6:$F$105,"&gt;="&amp;A15,'Ayrılış Kayıtları'!$F$6:$F$105,"&lt;="&amp;EOMONTH(A15,0),'Ayrılış Kayıtları'!$G$6:$G$105,"Gönüllü"))</f>
      </c>
      <c r="F15" s="8">
        <f>IF(B15="","",COUNTIFS('Ayrılış Kayıtları'!$F$6:$F$105,"&gt;="&amp;A15,'Ayrılış Kayıtları'!$F$6:$F$105,"&lt;="&amp;EOMONTH(A15,0),'Ayrılış Kayıtları'!$G$6:$G$105,"Gönülsüz"))</f>
      </c>
      <c r="G15" s="8">
        <f>IF(B15="","",COUNTIFS('Ayrılış Kayıtları'!$F$6:$F$105,"&gt;="&amp;A15,'Ayrılış Kayıtları'!$F$6:$F$105,"&lt;="&amp;EOMONTH(A15,0),'Ayrılış Kayıtları'!$G$6:$G$105,"Diğer"))</f>
      </c>
      <c r="H15" s="8">
        <f>IF(B15="","",E15+F15+G15)</f>
      </c>
      <c r="I15" s="9">
        <f>IF(OR(B15="",C15=""),"",(B15+C15)/2)</f>
      </c>
      <c r="J15" s="10">
        <f>IF(I15="","",IFERROR(H15/I15,0))</f>
      </c>
      <c r="K15" s="10">
        <f>IF(I15="","",IFERROR(E15/I15,0))</f>
      </c>
      <c r="L15" s="8">
        <f>IF(I15="","",SUM(H$6:H15))</f>
      </c>
      <c r="M15" s="10">
        <f>IF(I15="","",IFERROR(L15/AVERAGE(I$6:I15),0))</f>
      </c>
      <c r="N15" s="10">
        <f>IF(I15="","",IFERROR(M15/COUNT(I$6:I15)*12,0))</f>
      </c>
    </row>
    <row r="16" ht="18" customHeight="1" spans="1:14" x14ac:dyDescent="0.25">
      <c r="A16" s="18">
        <v>46327</v>
      </c>
      <c r="B16" s="13"/>
      <c r="C16" s="13"/>
      <c r="D16" s="13"/>
      <c r="E16" s="8">
        <f>IF(B16="","",COUNTIFS('Ayrılış Kayıtları'!$F$6:$F$105,"&gt;="&amp;A16,'Ayrılış Kayıtları'!$F$6:$F$105,"&lt;="&amp;EOMONTH(A16,0),'Ayrılış Kayıtları'!$G$6:$G$105,"Gönüllü"))</f>
      </c>
      <c r="F16" s="8">
        <f>IF(B16="","",COUNTIFS('Ayrılış Kayıtları'!$F$6:$F$105,"&gt;="&amp;A16,'Ayrılış Kayıtları'!$F$6:$F$105,"&lt;="&amp;EOMONTH(A16,0),'Ayrılış Kayıtları'!$G$6:$G$105,"Gönülsüz"))</f>
      </c>
      <c r="G16" s="8">
        <f>IF(B16="","",COUNTIFS('Ayrılış Kayıtları'!$F$6:$F$105,"&gt;="&amp;A16,'Ayrılış Kayıtları'!$F$6:$F$105,"&lt;="&amp;EOMONTH(A16,0),'Ayrılış Kayıtları'!$G$6:$G$105,"Diğer"))</f>
      </c>
      <c r="H16" s="8">
        <f>IF(B16="","",E16+F16+G16)</f>
      </c>
      <c r="I16" s="9">
        <f>IF(OR(B16="",C16=""),"",(B16+C16)/2)</f>
      </c>
      <c r="J16" s="10">
        <f>IF(I16="","",IFERROR(H16/I16,0))</f>
      </c>
      <c r="K16" s="10">
        <f>IF(I16="","",IFERROR(E16/I16,0))</f>
      </c>
      <c r="L16" s="8">
        <f>IF(I16="","",SUM(H$6:H16))</f>
      </c>
      <c r="M16" s="10">
        <f>IF(I16="","",IFERROR(L16/AVERAGE(I$6:I16),0))</f>
      </c>
      <c r="N16" s="10">
        <f>IF(I16="","",IFERROR(M16/COUNT(I$6:I16)*12,0))</f>
      </c>
    </row>
    <row r="17" ht="18" customHeight="1" spans="1:14" x14ac:dyDescent="0.25">
      <c r="A17" s="18">
        <v>46357</v>
      </c>
      <c r="B17" s="13"/>
      <c r="C17" s="13"/>
      <c r="D17" s="13"/>
      <c r="E17" s="8">
        <f>IF(B17="","",COUNTIFS('Ayrılış Kayıtları'!$F$6:$F$105,"&gt;="&amp;A17,'Ayrılış Kayıtları'!$F$6:$F$105,"&lt;="&amp;EOMONTH(A17,0),'Ayrılış Kayıtları'!$G$6:$G$105,"Gönüllü"))</f>
      </c>
      <c r="F17" s="8">
        <f>IF(B17="","",COUNTIFS('Ayrılış Kayıtları'!$F$6:$F$105,"&gt;="&amp;A17,'Ayrılış Kayıtları'!$F$6:$F$105,"&lt;="&amp;EOMONTH(A17,0),'Ayrılış Kayıtları'!$G$6:$G$105,"Gönülsüz"))</f>
      </c>
      <c r="G17" s="8">
        <f>IF(B17="","",COUNTIFS('Ayrılış Kayıtları'!$F$6:$F$105,"&gt;="&amp;A17,'Ayrılış Kayıtları'!$F$6:$F$105,"&lt;="&amp;EOMONTH(A17,0),'Ayrılış Kayıtları'!$G$6:$G$105,"Diğer"))</f>
      </c>
      <c r="H17" s="8">
        <f>IF(B17="","",E17+F17+G17)</f>
      </c>
      <c r="I17" s="9">
        <f>IF(OR(B17="",C17=""),"",(B17+C17)/2)</f>
      </c>
      <c r="J17" s="10">
        <f>IF(I17="","",IFERROR(H17/I17,0))</f>
      </c>
      <c r="K17" s="10">
        <f>IF(I17="","",IFERROR(E17/I17,0))</f>
      </c>
      <c r="L17" s="8">
        <f>IF(I17="","",SUM(H$6:H17))</f>
      </c>
      <c r="M17" s="10">
        <f>IF(I17="","",IFERROR(L17/AVERAGE(I$6:I17),0))</f>
      </c>
      <c r="N17" s="10">
        <f>IF(I17="","",IFERROR(M17/COUNT(I$6:I17)*12,0))</f>
      </c>
    </row>
    <row r="18" ht="22" customHeight="1" spans="1:14" x14ac:dyDescent="0.25">
      <c r="A18" s="19" t="s">
        <v>32</v>
      </c>
      <c r="B18" s="15">
        <f>IF(B6="","",B6)</f>
      </c>
      <c r="C18" s="15">
        <f>IF(COUNT($C$6:$C$17)=0,"",INDEX($C$6:$C$17,COUNT($C$6:$C$17)))</f>
      </c>
      <c r="D18" s="15">
        <f>SUM(D6:D17)</f>
      </c>
      <c r="E18" s="15">
        <f>SUM(E6:E17)</f>
      </c>
      <c r="F18" s="15">
        <f>SUM(F6:F17)</f>
      </c>
      <c r="G18" s="15">
        <f>SUM(G6:G17)</f>
      </c>
      <c r="H18" s="15">
        <f>SUM(H6:H17)</f>
      </c>
      <c r="I18" s="16">
        <f>IFERROR(AVERAGE($I$6:$I$17),"")</f>
      </c>
      <c r="J18" s="17">
        <f>IFERROR(H18/I18,"")</f>
      </c>
      <c r="K18" s="17">
        <f>IFERROR(E18/I18,"")</f>
      </c>
      <c r="L18" s="15"/>
      <c r="M18" s="17"/>
      <c r="N18" s="17"/>
    </row>
  </sheetData>
  <autoFilter ref="A5:N5"/>
  <dataValidations count="2">
    <dataValidation type="date" operator="greaterThan" allowBlank="1" showErrorMessage="1" error="Geçerli bir tarih girin (GG.AA.YYYY)." sqref="A10:A17">
      <formula1>18264</formula1>
    </dataValidation>
    <dataValidation type="date" operator="greaterThan" allowBlank="1" showErrorMessage="1" error="Geçerli bir tarih girin (GG.AA.YYYY)." sqref="A6:A17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16" customWidth="1"/>
    <col min="5" max="6" width="13" customWidth="1"/>
    <col min="7" max="7" width="12" customWidth="1"/>
    <col min="8" max="8" width="20" customWidth="1"/>
    <col min="9" max="9" width="10" customWidth="1"/>
    <col min="10" max="11" width="8" customWidth="1"/>
    <col min="12" max="13" width="12" customWidth="1"/>
    <col min="14" max="14" width="28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0" customHeight="1" spans="1:14" x14ac:dyDescent="0.25">
      <c r="A5" s="5" t="s">
        <v>33</v>
      </c>
      <c r="B5" s="5" t="s">
        <v>34</v>
      </c>
      <c r="C5" s="5" t="s">
        <v>35</v>
      </c>
      <c r="D5" s="5" t="s">
        <v>3</v>
      </c>
      <c r="E5" s="5" t="s">
        <v>36</v>
      </c>
      <c r="F5" s="5" t="s">
        <v>37</v>
      </c>
      <c r="G5" s="5" t="s">
        <v>38</v>
      </c>
      <c r="H5" s="5" t="s">
        <v>39</v>
      </c>
      <c r="I5" s="5" t="s">
        <v>40</v>
      </c>
      <c r="J5" s="5" t="s">
        <v>41</v>
      </c>
      <c r="K5" s="5" t="s">
        <v>42</v>
      </c>
      <c r="L5" s="5" t="s">
        <v>43</v>
      </c>
      <c r="M5" s="5" t="s">
        <v>44</v>
      </c>
      <c r="N5" s="5" t="s">
        <v>45</v>
      </c>
    </row>
    <row r="6" spans="1:14" x14ac:dyDescent="0.25">
      <c r="A6" s="20">
        <v>1</v>
      </c>
      <c r="B6" s="6" t="s">
        <v>46</v>
      </c>
      <c r="C6" s="6" t="s">
        <v>47</v>
      </c>
      <c r="D6" s="6" t="s">
        <v>19</v>
      </c>
      <c r="E6" s="18">
        <v>45915</v>
      </c>
      <c r="F6" s="18">
        <v>46080</v>
      </c>
      <c r="G6" s="21" t="s">
        <v>48</v>
      </c>
      <c r="H6" s="21" t="s">
        <v>49</v>
      </c>
      <c r="I6" s="6" t="s">
        <v>50</v>
      </c>
      <c r="J6" s="8">
        <f>IF(OR(E6="",F6=""),"",DATEDIF(E6,F6,"m"))</f>
      </c>
      <c r="K6" s="11">
        <f>IF(J6="","",IF(J6&lt;12,"Evet","Hayır"))</f>
      </c>
      <c r="L6" s="21" t="s">
        <v>51</v>
      </c>
      <c r="M6" s="21" t="s">
        <v>52</v>
      </c>
      <c r="N6" s="22" t="s">
        <v>53</v>
      </c>
    </row>
    <row r="7" spans="1:14" x14ac:dyDescent="0.25">
      <c r="A7" s="20">
        <v>2</v>
      </c>
      <c r="B7" s="6" t="s">
        <v>54</v>
      </c>
      <c r="C7" s="6" t="s">
        <v>55</v>
      </c>
      <c r="D7" s="6" t="s">
        <v>20</v>
      </c>
      <c r="E7" s="18">
        <v>45019</v>
      </c>
      <c r="F7" s="18">
        <v>46112</v>
      </c>
      <c r="G7" s="21" t="s">
        <v>56</v>
      </c>
      <c r="H7" s="21" t="s">
        <v>57</v>
      </c>
      <c r="I7" s="6" t="s">
        <v>58</v>
      </c>
      <c r="J7" s="8">
        <f>IF(OR(E7="",F7=""),"",DATEDIF(E7,F7,"m"))</f>
      </c>
      <c r="K7" s="11">
        <f>IF(J7="","",IF(J7&lt;12,"Evet","Hayır"))</f>
      </c>
      <c r="L7" s="21" t="s">
        <v>59</v>
      </c>
      <c r="M7" s="21" t="s">
        <v>60</v>
      </c>
      <c r="N7" s="23"/>
    </row>
    <row r="8" spans="1:14" x14ac:dyDescent="0.25">
      <c r="A8" s="20">
        <v>3</v>
      </c>
      <c r="B8" s="6" t="s">
        <v>61</v>
      </c>
      <c r="C8" s="6" t="s">
        <v>62</v>
      </c>
      <c r="D8" s="6" t="s">
        <v>19</v>
      </c>
      <c r="E8" s="18">
        <v>46034</v>
      </c>
      <c r="F8" s="18">
        <v>46087</v>
      </c>
      <c r="G8" s="21" t="s">
        <v>48</v>
      </c>
      <c r="H8" s="21" t="s">
        <v>63</v>
      </c>
      <c r="I8" s="6" t="s">
        <v>50</v>
      </c>
      <c r="J8" s="8">
        <f>IF(OR(E8="",F8=""),"",DATEDIF(E8,F8,"m"))</f>
      </c>
      <c r="K8" s="11">
        <f>IF(J8="","",IF(J8&lt;12,"Evet","Hayır"))</f>
      </c>
      <c r="L8" s="21" t="s">
        <v>51</v>
      </c>
      <c r="M8" s="21" t="s">
        <v>64</v>
      </c>
      <c r="N8" s="23"/>
    </row>
    <row r="9" spans="1:14" x14ac:dyDescent="0.25">
      <c r="A9" s="20">
        <v>4</v>
      </c>
      <c r="B9" s="12"/>
      <c r="C9" s="12"/>
      <c r="D9" s="12"/>
      <c r="E9" s="24"/>
      <c r="F9" s="24"/>
      <c r="G9" s="25"/>
      <c r="H9" s="25"/>
      <c r="I9" s="12"/>
      <c r="J9" s="8">
        <f>IF(OR(E9="",F9=""),"",DATEDIF(E9,F9,"m"))</f>
      </c>
      <c r="K9" s="11">
        <f>IF(J9="","",IF(J9&lt;12,"Evet","Hayır"))</f>
      </c>
      <c r="L9" s="25"/>
      <c r="M9" s="25"/>
      <c r="N9" s="23"/>
    </row>
    <row r="10" spans="1:14" x14ac:dyDescent="0.25">
      <c r="A10" s="20">
        <v>5</v>
      </c>
      <c r="B10" s="12"/>
      <c r="C10" s="12"/>
      <c r="D10" s="12"/>
      <c r="E10" s="24"/>
      <c r="F10" s="24"/>
      <c r="G10" s="25"/>
      <c r="H10" s="25"/>
      <c r="I10" s="12"/>
      <c r="J10" s="8">
        <f>IF(OR(E10="",F10=""),"",DATEDIF(E10,F10,"m"))</f>
      </c>
      <c r="K10" s="11">
        <f>IF(J10="","",IF(J10&lt;12,"Evet","Hayır"))</f>
      </c>
      <c r="L10" s="25"/>
      <c r="M10" s="25"/>
      <c r="N10" s="23"/>
    </row>
    <row r="11" spans="1:14" x14ac:dyDescent="0.25">
      <c r="A11" s="20">
        <v>6</v>
      </c>
      <c r="B11" s="12"/>
      <c r="C11" s="12"/>
      <c r="D11" s="12"/>
      <c r="E11" s="24"/>
      <c r="F11" s="24"/>
      <c r="G11" s="25"/>
      <c r="H11" s="25"/>
      <c r="I11" s="12"/>
      <c r="J11" s="8">
        <f>IF(OR(E11="",F11=""),"",DATEDIF(E11,F11,"m"))</f>
      </c>
      <c r="K11" s="11">
        <f>IF(J11="","",IF(J11&lt;12,"Evet","Hayır"))</f>
      </c>
      <c r="L11" s="25"/>
      <c r="M11" s="25"/>
      <c r="N11" s="23"/>
    </row>
    <row r="12" spans="1:14" x14ac:dyDescent="0.25">
      <c r="A12" s="20">
        <v>7</v>
      </c>
      <c r="B12" s="12"/>
      <c r="C12" s="12"/>
      <c r="D12" s="12"/>
      <c r="E12" s="24"/>
      <c r="F12" s="24"/>
      <c r="G12" s="25"/>
      <c r="H12" s="25"/>
      <c r="I12" s="12"/>
      <c r="J12" s="8">
        <f>IF(OR(E12="",F12=""),"",DATEDIF(E12,F12,"m"))</f>
      </c>
      <c r="K12" s="11">
        <f>IF(J12="","",IF(J12&lt;12,"Evet","Hayır"))</f>
      </c>
      <c r="L12" s="25"/>
      <c r="M12" s="25"/>
      <c r="N12" s="23"/>
    </row>
    <row r="13" spans="1:14" x14ac:dyDescent="0.25">
      <c r="A13" s="20">
        <v>8</v>
      </c>
      <c r="B13" s="12"/>
      <c r="C13" s="12"/>
      <c r="D13" s="12"/>
      <c r="E13" s="24"/>
      <c r="F13" s="24"/>
      <c r="G13" s="25"/>
      <c r="H13" s="25"/>
      <c r="I13" s="12"/>
      <c r="J13" s="8">
        <f>IF(OR(E13="",F13=""),"",DATEDIF(E13,F13,"m"))</f>
      </c>
      <c r="K13" s="11">
        <f>IF(J13="","",IF(J13&lt;12,"Evet","Hayır"))</f>
      </c>
      <c r="L13" s="25"/>
      <c r="M13" s="25"/>
      <c r="N13" s="23"/>
    </row>
    <row r="14" spans="1:14" x14ac:dyDescent="0.25">
      <c r="A14" s="20">
        <v>9</v>
      </c>
      <c r="B14" s="12"/>
      <c r="C14" s="12"/>
      <c r="D14" s="12"/>
      <c r="E14" s="24"/>
      <c r="F14" s="24"/>
      <c r="G14" s="25"/>
      <c r="H14" s="25"/>
      <c r="I14" s="12"/>
      <c r="J14" s="8">
        <f>IF(OR(E14="",F14=""),"",DATEDIF(E14,F14,"m"))</f>
      </c>
      <c r="K14" s="11">
        <f>IF(J14="","",IF(J14&lt;12,"Evet","Hayır"))</f>
      </c>
      <c r="L14" s="25"/>
      <c r="M14" s="25"/>
      <c r="N14" s="23"/>
    </row>
    <row r="15" spans="1:14" x14ac:dyDescent="0.25">
      <c r="A15" s="20">
        <v>10</v>
      </c>
      <c r="B15" s="12"/>
      <c r="C15" s="12"/>
      <c r="D15" s="12"/>
      <c r="E15" s="24"/>
      <c r="F15" s="24"/>
      <c r="G15" s="25"/>
      <c r="H15" s="25"/>
      <c r="I15" s="12"/>
      <c r="J15" s="8">
        <f>IF(OR(E15="",F15=""),"",DATEDIF(E15,F15,"m"))</f>
      </c>
      <c r="K15" s="11">
        <f>IF(J15="","",IF(J15&lt;12,"Evet","Hayır"))</f>
      </c>
      <c r="L15" s="25"/>
      <c r="M15" s="25"/>
      <c r="N15" s="23"/>
    </row>
    <row r="16" spans="1:14" x14ac:dyDescent="0.25">
      <c r="A16" s="20">
        <v>11</v>
      </c>
      <c r="B16" s="12"/>
      <c r="C16" s="12"/>
      <c r="D16" s="12"/>
      <c r="E16" s="24"/>
      <c r="F16" s="24"/>
      <c r="G16" s="25"/>
      <c r="H16" s="25"/>
      <c r="I16" s="12"/>
      <c r="J16" s="8">
        <f>IF(OR(E16="",F16=""),"",DATEDIF(E16,F16,"m"))</f>
      </c>
      <c r="K16" s="11">
        <f>IF(J16="","",IF(J16&lt;12,"Evet","Hayır"))</f>
      </c>
      <c r="L16" s="25"/>
      <c r="M16" s="25"/>
      <c r="N16" s="23"/>
    </row>
    <row r="17" spans="1:14" x14ac:dyDescent="0.25">
      <c r="A17" s="20">
        <v>12</v>
      </c>
      <c r="B17" s="12"/>
      <c r="C17" s="12"/>
      <c r="D17" s="12"/>
      <c r="E17" s="24"/>
      <c r="F17" s="24"/>
      <c r="G17" s="25"/>
      <c r="H17" s="25"/>
      <c r="I17" s="12"/>
      <c r="J17" s="8">
        <f>IF(OR(E17="",F17=""),"",DATEDIF(E17,F17,"m"))</f>
      </c>
      <c r="K17" s="11">
        <f>IF(J17="","",IF(J17&lt;12,"Evet","Hayır"))</f>
      </c>
      <c r="L17" s="25"/>
      <c r="M17" s="25"/>
      <c r="N17" s="23"/>
    </row>
    <row r="18" spans="1:14" x14ac:dyDescent="0.25">
      <c r="A18" s="20">
        <v>13</v>
      </c>
      <c r="B18" s="12"/>
      <c r="C18" s="12"/>
      <c r="D18" s="12"/>
      <c r="E18" s="24"/>
      <c r="F18" s="24"/>
      <c r="G18" s="25"/>
      <c r="H18" s="25"/>
      <c r="I18" s="12"/>
      <c r="J18" s="8">
        <f>IF(OR(E18="",F18=""),"",DATEDIF(E18,F18,"m"))</f>
      </c>
      <c r="K18" s="11">
        <f>IF(J18="","",IF(J18&lt;12,"Evet","Hayır"))</f>
      </c>
      <c r="L18" s="25"/>
      <c r="M18" s="25"/>
      <c r="N18" s="23"/>
    </row>
    <row r="19" spans="1:14" x14ac:dyDescent="0.25">
      <c r="A19" s="20">
        <v>14</v>
      </c>
      <c r="B19" s="12"/>
      <c r="C19" s="12"/>
      <c r="D19" s="12"/>
      <c r="E19" s="24"/>
      <c r="F19" s="24"/>
      <c r="G19" s="25"/>
      <c r="H19" s="25"/>
      <c r="I19" s="12"/>
      <c r="J19" s="8">
        <f>IF(OR(E19="",F19=""),"",DATEDIF(E19,F19,"m"))</f>
      </c>
      <c r="K19" s="11">
        <f>IF(J19="","",IF(J19&lt;12,"Evet","Hayır"))</f>
      </c>
      <c r="L19" s="25"/>
      <c r="M19" s="25"/>
      <c r="N19" s="23"/>
    </row>
    <row r="20" spans="1:14" x14ac:dyDescent="0.25">
      <c r="A20" s="20">
        <v>15</v>
      </c>
      <c r="B20" s="12"/>
      <c r="C20" s="12"/>
      <c r="D20" s="12"/>
      <c r="E20" s="24"/>
      <c r="F20" s="24"/>
      <c r="G20" s="25"/>
      <c r="H20" s="25"/>
      <c r="I20" s="12"/>
      <c r="J20" s="8">
        <f>IF(OR(E20="",F20=""),"",DATEDIF(E20,F20,"m"))</f>
      </c>
      <c r="K20" s="11">
        <f>IF(J20="","",IF(J20&lt;12,"Evet","Hayır"))</f>
      </c>
      <c r="L20" s="25"/>
      <c r="M20" s="25"/>
      <c r="N20" s="23"/>
    </row>
    <row r="21" spans="1:14" x14ac:dyDescent="0.25">
      <c r="A21" s="20">
        <v>16</v>
      </c>
      <c r="B21" s="12"/>
      <c r="C21" s="12"/>
      <c r="D21" s="12"/>
      <c r="E21" s="24"/>
      <c r="F21" s="24"/>
      <c r="G21" s="25"/>
      <c r="H21" s="25"/>
      <c r="I21" s="12"/>
      <c r="J21" s="8">
        <f>IF(OR(E21="",F21=""),"",DATEDIF(E21,F21,"m"))</f>
      </c>
      <c r="K21" s="11">
        <f>IF(J21="","",IF(J21&lt;12,"Evet","Hayır"))</f>
      </c>
      <c r="L21" s="25"/>
      <c r="M21" s="25"/>
      <c r="N21" s="23"/>
    </row>
    <row r="22" spans="1:14" x14ac:dyDescent="0.25">
      <c r="A22" s="20">
        <v>17</v>
      </c>
      <c r="B22" s="12"/>
      <c r="C22" s="12"/>
      <c r="D22" s="12"/>
      <c r="E22" s="24"/>
      <c r="F22" s="24"/>
      <c r="G22" s="25"/>
      <c r="H22" s="25"/>
      <c r="I22" s="12"/>
      <c r="J22" s="8">
        <f>IF(OR(E22="",F22=""),"",DATEDIF(E22,F22,"m"))</f>
      </c>
      <c r="K22" s="11">
        <f>IF(J22="","",IF(J22&lt;12,"Evet","Hayır"))</f>
      </c>
      <c r="L22" s="25"/>
      <c r="M22" s="25"/>
      <c r="N22" s="23"/>
    </row>
    <row r="23" spans="1:14" x14ac:dyDescent="0.25">
      <c r="A23" s="20">
        <v>18</v>
      </c>
      <c r="B23" s="12"/>
      <c r="C23" s="12"/>
      <c r="D23" s="12"/>
      <c r="E23" s="24"/>
      <c r="F23" s="24"/>
      <c r="G23" s="25"/>
      <c r="H23" s="25"/>
      <c r="I23" s="12"/>
      <c r="J23" s="8">
        <f>IF(OR(E23="",F23=""),"",DATEDIF(E23,F23,"m"))</f>
      </c>
      <c r="K23" s="11">
        <f>IF(J23="","",IF(J23&lt;12,"Evet","Hayır"))</f>
      </c>
      <c r="L23" s="25"/>
      <c r="M23" s="25"/>
      <c r="N23" s="23"/>
    </row>
    <row r="24" spans="1:14" x14ac:dyDescent="0.25">
      <c r="A24" s="20">
        <v>19</v>
      </c>
      <c r="B24" s="12"/>
      <c r="C24" s="12"/>
      <c r="D24" s="12"/>
      <c r="E24" s="24"/>
      <c r="F24" s="24"/>
      <c r="G24" s="25"/>
      <c r="H24" s="25"/>
      <c r="I24" s="12"/>
      <c r="J24" s="8">
        <f>IF(OR(E24="",F24=""),"",DATEDIF(E24,F24,"m"))</f>
      </c>
      <c r="K24" s="11">
        <f>IF(J24="","",IF(J24&lt;12,"Evet","Hayır"))</f>
      </c>
      <c r="L24" s="25"/>
      <c r="M24" s="25"/>
      <c r="N24" s="23"/>
    </row>
    <row r="25" spans="1:14" x14ac:dyDescent="0.25">
      <c r="A25" s="20">
        <v>20</v>
      </c>
      <c r="B25" s="12"/>
      <c r="C25" s="12"/>
      <c r="D25" s="12"/>
      <c r="E25" s="24"/>
      <c r="F25" s="24"/>
      <c r="G25" s="25"/>
      <c r="H25" s="25"/>
      <c r="I25" s="12"/>
      <c r="J25" s="8">
        <f>IF(OR(E25="",F25=""),"",DATEDIF(E25,F25,"m"))</f>
      </c>
      <c r="K25" s="11">
        <f>IF(J25="","",IF(J25&lt;12,"Evet","Hayır"))</f>
      </c>
      <c r="L25" s="25"/>
      <c r="M25" s="25"/>
      <c r="N25" s="23"/>
    </row>
    <row r="26" spans="1:14" x14ac:dyDescent="0.25">
      <c r="A26" s="20">
        <v>21</v>
      </c>
      <c r="B26" s="12"/>
      <c r="C26" s="12"/>
      <c r="D26" s="12"/>
      <c r="E26" s="24"/>
      <c r="F26" s="24"/>
      <c r="G26" s="25"/>
      <c r="H26" s="25"/>
      <c r="I26" s="12"/>
      <c r="J26" s="8">
        <f>IF(OR(E26="",F26=""),"",DATEDIF(E26,F26,"m"))</f>
      </c>
      <c r="K26" s="11">
        <f>IF(J26="","",IF(J26&lt;12,"Evet","Hayır"))</f>
      </c>
      <c r="L26" s="25"/>
      <c r="M26" s="25"/>
      <c r="N26" s="23"/>
    </row>
    <row r="27" spans="1:14" x14ac:dyDescent="0.25">
      <c r="A27" s="20">
        <v>22</v>
      </c>
      <c r="B27" s="12"/>
      <c r="C27" s="12"/>
      <c r="D27" s="12"/>
      <c r="E27" s="24"/>
      <c r="F27" s="24"/>
      <c r="G27" s="25"/>
      <c r="H27" s="25"/>
      <c r="I27" s="12"/>
      <c r="J27" s="8">
        <f>IF(OR(E27="",F27=""),"",DATEDIF(E27,F27,"m"))</f>
      </c>
      <c r="K27" s="11">
        <f>IF(J27="","",IF(J27&lt;12,"Evet","Hayır"))</f>
      </c>
      <c r="L27" s="25"/>
      <c r="M27" s="25"/>
      <c r="N27" s="23"/>
    </row>
    <row r="28" spans="1:14" x14ac:dyDescent="0.25">
      <c r="A28" s="20">
        <v>23</v>
      </c>
      <c r="B28" s="12"/>
      <c r="C28" s="12"/>
      <c r="D28" s="12"/>
      <c r="E28" s="24"/>
      <c r="F28" s="24"/>
      <c r="G28" s="25"/>
      <c r="H28" s="25"/>
      <c r="I28" s="12"/>
      <c r="J28" s="8">
        <f>IF(OR(E28="",F28=""),"",DATEDIF(E28,F28,"m"))</f>
      </c>
      <c r="K28" s="11">
        <f>IF(J28="","",IF(J28&lt;12,"Evet","Hayır"))</f>
      </c>
      <c r="L28" s="25"/>
      <c r="M28" s="25"/>
      <c r="N28" s="23"/>
    </row>
    <row r="29" spans="1:14" x14ac:dyDescent="0.25">
      <c r="A29" s="20">
        <v>24</v>
      </c>
      <c r="B29" s="12"/>
      <c r="C29" s="12"/>
      <c r="D29" s="12"/>
      <c r="E29" s="24"/>
      <c r="F29" s="24"/>
      <c r="G29" s="25"/>
      <c r="H29" s="25"/>
      <c r="I29" s="12"/>
      <c r="J29" s="8">
        <f>IF(OR(E29="",F29=""),"",DATEDIF(E29,F29,"m"))</f>
      </c>
      <c r="K29" s="11">
        <f>IF(J29="","",IF(J29&lt;12,"Evet","Hayır"))</f>
      </c>
      <c r="L29" s="25"/>
      <c r="M29" s="25"/>
      <c r="N29" s="23"/>
    </row>
    <row r="30" spans="1:14" x14ac:dyDescent="0.25">
      <c r="A30" s="20">
        <v>25</v>
      </c>
      <c r="B30" s="12"/>
      <c r="C30" s="12"/>
      <c r="D30" s="12"/>
      <c r="E30" s="24"/>
      <c r="F30" s="24"/>
      <c r="G30" s="25"/>
      <c r="H30" s="25"/>
      <c r="I30" s="12"/>
      <c r="J30" s="8">
        <f>IF(OR(E30="",F30=""),"",DATEDIF(E30,F30,"m"))</f>
      </c>
      <c r="K30" s="11">
        <f>IF(J30="","",IF(J30&lt;12,"Evet","Hayır"))</f>
      </c>
      <c r="L30" s="25"/>
      <c r="M30" s="25"/>
      <c r="N30" s="23"/>
    </row>
    <row r="31" spans="1:14" x14ac:dyDescent="0.25">
      <c r="A31" s="20">
        <v>26</v>
      </c>
      <c r="B31" s="12"/>
      <c r="C31" s="12"/>
      <c r="D31" s="12"/>
      <c r="E31" s="24"/>
      <c r="F31" s="24"/>
      <c r="G31" s="25"/>
      <c r="H31" s="25"/>
      <c r="I31" s="12"/>
      <c r="J31" s="8">
        <f>IF(OR(E31="",F31=""),"",DATEDIF(E31,F31,"m"))</f>
      </c>
      <c r="K31" s="11">
        <f>IF(J31="","",IF(J31&lt;12,"Evet","Hayır"))</f>
      </c>
      <c r="L31" s="25"/>
      <c r="M31" s="25"/>
      <c r="N31" s="23"/>
    </row>
    <row r="32" spans="1:14" x14ac:dyDescent="0.25">
      <c r="A32" s="20">
        <v>27</v>
      </c>
      <c r="B32" s="12"/>
      <c r="C32" s="12"/>
      <c r="D32" s="12"/>
      <c r="E32" s="24"/>
      <c r="F32" s="24"/>
      <c r="G32" s="25"/>
      <c r="H32" s="25"/>
      <c r="I32" s="12"/>
      <c r="J32" s="8">
        <f>IF(OR(E32="",F32=""),"",DATEDIF(E32,F32,"m"))</f>
      </c>
      <c r="K32" s="11">
        <f>IF(J32="","",IF(J32&lt;12,"Evet","Hayır"))</f>
      </c>
      <c r="L32" s="25"/>
      <c r="M32" s="25"/>
      <c r="N32" s="23"/>
    </row>
    <row r="33" spans="1:14" x14ac:dyDescent="0.25">
      <c r="A33" s="20">
        <v>28</v>
      </c>
      <c r="B33" s="12"/>
      <c r="C33" s="12"/>
      <c r="D33" s="12"/>
      <c r="E33" s="24"/>
      <c r="F33" s="24"/>
      <c r="G33" s="25"/>
      <c r="H33" s="25"/>
      <c r="I33" s="12"/>
      <c r="J33" s="8">
        <f>IF(OR(E33="",F33=""),"",DATEDIF(E33,F33,"m"))</f>
      </c>
      <c r="K33" s="11">
        <f>IF(J33="","",IF(J33&lt;12,"Evet","Hayır"))</f>
      </c>
      <c r="L33" s="25"/>
      <c r="M33" s="25"/>
      <c r="N33" s="23"/>
    </row>
    <row r="34" spans="1:14" x14ac:dyDescent="0.25">
      <c r="A34" s="20">
        <v>29</v>
      </c>
      <c r="B34" s="12"/>
      <c r="C34" s="12"/>
      <c r="D34" s="12"/>
      <c r="E34" s="24"/>
      <c r="F34" s="24"/>
      <c r="G34" s="25"/>
      <c r="H34" s="25"/>
      <c r="I34" s="12"/>
      <c r="J34" s="8">
        <f>IF(OR(E34="",F34=""),"",DATEDIF(E34,F34,"m"))</f>
      </c>
      <c r="K34" s="11">
        <f>IF(J34="","",IF(J34&lt;12,"Evet","Hayır"))</f>
      </c>
      <c r="L34" s="25"/>
      <c r="M34" s="25"/>
      <c r="N34" s="23"/>
    </row>
    <row r="35" spans="1:14" x14ac:dyDescent="0.25">
      <c r="A35" s="20">
        <v>30</v>
      </c>
      <c r="B35" s="12"/>
      <c r="C35" s="12"/>
      <c r="D35" s="12"/>
      <c r="E35" s="24"/>
      <c r="F35" s="24"/>
      <c r="G35" s="25"/>
      <c r="H35" s="25"/>
      <c r="I35" s="12"/>
      <c r="J35" s="8">
        <f>IF(OR(E35="",F35=""),"",DATEDIF(E35,F35,"m"))</f>
      </c>
      <c r="K35" s="11">
        <f>IF(J35="","",IF(J35&lt;12,"Evet","Hayır"))</f>
      </c>
      <c r="L35" s="25"/>
      <c r="M35" s="25"/>
      <c r="N35" s="23"/>
    </row>
    <row r="36" spans="1:14" x14ac:dyDescent="0.25">
      <c r="A36" s="20">
        <v>31</v>
      </c>
      <c r="B36" s="12"/>
      <c r="C36" s="12"/>
      <c r="D36" s="12"/>
      <c r="E36" s="24"/>
      <c r="F36" s="24"/>
      <c r="G36" s="25"/>
      <c r="H36" s="25"/>
      <c r="I36" s="12"/>
      <c r="J36" s="8">
        <f>IF(OR(E36="",F36=""),"",DATEDIF(E36,F36,"m"))</f>
      </c>
      <c r="K36" s="11">
        <f>IF(J36="","",IF(J36&lt;12,"Evet","Hayır"))</f>
      </c>
      <c r="L36" s="25"/>
      <c r="M36" s="25"/>
      <c r="N36" s="23"/>
    </row>
    <row r="37" spans="1:14" x14ac:dyDescent="0.25">
      <c r="A37" s="20">
        <v>32</v>
      </c>
      <c r="B37" s="12"/>
      <c r="C37" s="12"/>
      <c r="D37" s="12"/>
      <c r="E37" s="24"/>
      <c r="F37" s="24"/>
      <c r="G37" s="25"/>
      <c r="H37" s="25"/>
      <c r="I37" s="12"/>
      <c r="J37" s="8">
        <f>IF(OR(E37="",F37=""),"",DATEDIF(E37,F37,"m"))</f>
      </c>
      <c r="K37" s="11">
        <f>IF(J37="","",IF(J37&lt;12,"Evet","Hayır"))</f>
      </c>
      <c r="L37" s="25"/>
      <c r="M37" s="25"/>
      <c r="N37" s="23"/>
    </row>
    <row r="38" spans="1:14" x14ac:dyDescent="0.25">
      <c r="A38" s="20">
        <v>33</v>
      </c>
      <c r="B38" s="12"/>
      <c r="C38" s="12"/>
      <c r="D38" s="12"/>
      <c r="E38" s="24"/>
      <c r="F38" s="24"/>
      <c r="G38" s="25"/>
      <c r="H38" s="25"/>
      <c r="I38" s="12"/>
      <c r="J38" s="8">
        <f>IF(OR(E38="",F38=""),"",DATEDIF(E38,F38,"m"))</f>
      </c>
      <c r="K38" s="11">
        <f>IF(J38="","",IF(J38&lt;12,"Evet","Hayır"))</f>
      </c>
      <c r="L38" s="25"/>
      <c r="M38" s="25"/>
      <c r="N38" s="23"/>
    </row>
    <row r="39" spans="1:14" x14ac:dyDescent="0.25">
      <c r="A39" s="20">
        <v>34</v>
      </c>
      <c r="B39" s="12"/>
      <c r="C39" s="12"/>
      <c r="D39" s="12"/>
      <c r="E39" s="24"/>
      <c r="F39" s="24"/>
      <c r="G39" s="25"/>
      <c r="H39" s="25"/>
      <c r="I39" s="12"/>
      <c r="J39" s="8">
        <f>IF(OR(E39="",F39=""),"",DATEDIF(E39,F39,"m"))</f>
      </c>
      <c r="K39" s="11">
        <f>IF(J39="","",IF(J39&lt;12,"Evet","Hayır"))</f>
      </c>
      <c r="L39" s="25"/>
      <c r="M39" s="25"/>
      <c r="N39" s="23"/>
    </row>
    <row r="40" spans="1:14" x14ac:dyDescent="0.25">
      <c r="A40" s="20">
        <v>35</v>
      </c>
      <c r="B40" s="12"/>
      <c r="C40" s="12"/>
      <c r="D40" s="12"/>
      <c r="E40" s="24"/>
      <c r="F40" s="24"/>
      <c r="G40" s="25"/>
      <c r="H40" s="25"/>
      <c r="I40" s="12"/>
      <c r="J40" s="8">
        <f>IF(OR(E40="",F40=""),"",DATEDIF(E40,F40,"m"))</f>
      </c>
      <c r="K40" s="11">
        <f>IF(J40="","",IF(J40&lt;12,"Evet","Hayır"))</f>
      </c>
      <c r="L40" s="25"/>
      <c r="M40" s="25"/>
      <c r="N40" s="23"/>
    </row>
    <row r="41" spans="1:14" x14ac:dyDescent="0.25">
      <c r="A41" s="20">
        <v>36</v>
      </c>
      <c r="B41" s="12"/>
      <c r="C41" s="12"/>
      <c r="D41" s="12"/>
      <c r="E41" s="24"/>
      <c r="F41" s="24"/>
      <c r="G41" s="25"/>
      <c r="H41" s="25"/>
      <c r="I41" s="12"/>
      <c r="J41" s="8">
        <f>IF(OR(E41="",F41=""),"",DATEDIF(E41,F41,"m"))</f>
      </c>
      <c r="K41" s="11">
        <f>IF(J41="","",IF(J41&lt;12,"Evet","Hayır"))</f>
      </c>
      <c r="L41" s="25"/>
      <c r="M41" s="25"/>
      <c r="N41" s="23"/>
    </row>
    <row r="42" spans="1:14" x14ac:dyDescent="0.25">
      <c r="A42" s="20">
        <v>37</v>
      </c>
      <c r="B42" s="12"/>
      <c r="C42" s="12"/>
      <c r="D42" s="12"/>
      <c r="E42" s="24"/>
      <c r="F42" s="24"/>
      <c r="G42" s="25"/>
      <c r="H42" s="25"/>
      <c r="I42" s="12"/>
      <c r="J42" s="8">
        <f>IF(OR(E42="",F42=""),"",DATEDIF(E42,F42,"m"))</f>
      </c>
      <c r="K42" s="11">
        <f>IF(J42="","",IF(J42&lt;12,"Evet","Hayır"))</f>
      </c>
      <c r="L42" s="25"/>
      <c r="M42" s="25"/>
      <c r="N42" s="23"/>
    </row>
    <row r="43" spans="1:14" x14ac:dyDescent="0.25">
      <c r="A43" s="20">
        <v>38</v>
      </c>
      <c r="B43" s="12"/>
      <c r="C43" s="12"/>
      <c r="D43" s="12"/>
      <c r="E43" s="24"/>
      <c r="F43" s="24"/>
      <c r="G43" s="25"/>
      <c r="H43" s="25"/>
      <c r="I43" s="12"/>
      <c r="J43" s="8">
        <f>IF(OR(E43="",F43=""),"",DATEDIF(E43,F43,"m"))</f>
      </c>
      <c r="K43" s="11">
        <f>IF(J43="","",IF(J43&lt;12,"Evet","Hayır"))</f>
      </c>
      <c r="L43" s="25"/>
      <c r="M43" s="25"/>
      <c r="N43" s="23"/>
    </row>
    <row r="44" spans="1:14" x14ac:dyDescent="0.25">
      <c r="A44" s="20">
        <v>39</v>
      </c>
      <c r="B44" s="12"/>
      <c r="C44" s="12"/>
      <c r="D44" s="12"/>
      <c r="E44" s="24"/>
      <c r="F44" s="24"/>
      <c r="G44" s="25"/>
      <c r="H44" s="25"/>
      <c r="I44" s="12"/>
      <c r="J44" s="8">
        <f>IF(OR(E44="",F44=""),"",DATEDIF(E44,F44,"m"))</f>
      </c>
      <c r="K44" s="11">
        <f>IF(J44="","",IF(J44&lt;12,"Evet","Hayır"))</f>
      </c>
      <c r="L44" s="25"/>
      <c r="M44" s="25"/>
      <c r="N44" s="23"/>
    </row>
    <row r="45" spans="1:14" x14ac:dyDescent="0.25">
      <c r="A45" s="20">
        <v>40</v>
      </c>
      <c r="B45" s="12"/>
      <c r="C45" s="12"/>
      <c r="D45" s="12"/>
      <c r="E45" s="24"/>
      <c r="F45" s="24"/>
      <c r="G45" s="25"/>
      <c r="H45" s="25"/>
      <c r="I45" s="12"/>
      <c r="J45" s="8">
        <f>IF(OR(E45="",F45=""),"",DATEDIF(E45,F45,"m"))</f>
      </c>
      <c r="K45" s="11">
        <f>IF(J45="","",IF(J45&lt;12,"Evet","Hayır"))</f>
      </c>
      <c r="L45" s="25"/>
      <c r="M45" s="25"/>
      <c r="N45" s="23"/>
    </row>
    <row r="46" spans="1:14" x14ac:dyDescent="0.25">
      <c r="A46" s="20">
        <v>41</v>
      </c>
      <c r="B46" s="12"/>
      <c r="C46" s="12"/>
      <c r="D46" s="12"/>
      <c r="E46" s="24"/>
      <c r="F46" s="24"/>
      <c r="G46" s="25"/>
      <c r="H46" s="25"/>
      <c r="I46" s="12"/>
      <c r="J46" s="8">
        <f>IF(OR(E46="",F46=""),"",DATEDIF(E46,F46,"m"))</f>
      </c>
      <c r="K46" s="11">
        <f>IF(J46="","",IF(J46&lt;12,"Evet","Hayır"))</f>
      </c>
      <c r="L46" s="25"/>
      <c r="M46" s="25"/>
      <c r="N46" s="23"/>
    </row>
    <row r="47" spans="1:14" x14ac:dyDescent="0.25">
      <c r="A47" s="20">
        <v>42</v>
      </c>
      <c r="B47" s="12"/>
      <c r="C47" s="12"/>
      <c r="D47" s="12"/>
      <c r="E47" s="24"/>
      <c r="F47" s="24"/>
      <c r="G47" s="25"/>
      <c r="H47" s="25"/>
      <c r="I47" s="12"/>
      <c r="J47" s="8">
        <f>IF(OR(E47="",F47=""),"",DATEDIF(E47,F47,"m"))</f>
      </c>
      <c r="K47" s="11">
        <f>IF(J47="","",IF(J47&lt;12,"Evet","Hayır"))</f>
      </c>
      <c r="L47" s="25"/>
      <c r="M47" s="25"/>
      <c r="N47" s="23"/>
    </row>
    <row r="48" spans="1:14" x14ac:dyDescent="0.25">
      <c r="A48" s="20">
        <v>43</v>
      </c>
      <c r="B48" s="12"/>
      <c r="C48" s="12"/>
      <c r="D48" s="12"/>
      <c r="E48" s="24"/>
      <c r="F48" s="24"/>
      <c r="G48" s="25"/>
      <c r="H48" s="25"/>
      <c r="I48" s="12"/>
      <c r="J48" s="8">
        <f>IF(OR(E48="",F48=""),"",DATEDIF(E48,F48,"m"))</f>
      </c>
      <c r="K48" s="11">
        <f>IF(J48="","",IF(J48&lt;12,"Evet","Hayır"))</f>
      </c>
      <c r="L48" s="25"/>
      <c r="M48" s="25"/>
      <c r="N48" s="23"/>
    </row>
    <row r="49" spans="1:14" x14ac:dyDescent="0.25">
      <c r="A49" s="20">
        <v>44</v>
      </c>
      <c r="B49" s="12"/>
      <c r="C49" s="12"/>
      <c r="D49" s="12"/>
      <c r="E49" s="24"/>
      <c r="F49" s="24"/>
      <c r="G49" s="25"/>
      <c r="H49" s="25"/>
      <c r="I49" s="12"/>
      <c r="J49" s="8">
        <f>IF(OR(E49="",F49=""),"",DATEDIF(E49,F49,"m"))</f>
      </c>
      <c r="K49" s="11">
        <f>IF(J49="","",IF(J49&lt;12,"Evet","Hayır"))</f>
      </c>
      <c r="L49" s="25"/>
      <c r="M49" s="25"/>
      <c r="N49" s="23"/>
    </row>
    <row r="50" spans="1:14" x14ac:dyDescent="0.25">
      <c r="A50" s="20">
        <v>45</v>
      </c>
      <c r="B50" s="12"/>
      <c r="C50" s="12"/>
      <c r="D50" s="12"/>
      <c r="E50" s="24"/>
      <c r="F50" s="24"/>
      <c r="G50" s="25"/>
      <c r="H50" s="25"/>
      <c r="I50" s="12"/>
      <c r="J50" s="8">
        <f>IF(OR(E50="",F50=""),"",DATEDIF(E50,F50,"m"))</f>
      </c>
      <c r="K50" s="11">
        <f>IF(J50="","",IF(J50&lt;12,"Evet","Hayır"))</f>
      </c>
      <c r="L50" s="25"/>
      <c r="M50" s="25"/>
      <c r="N50" s="23"/>
    </row>
    <row r="51" spans="1:14" x14ac:dyDescent="0.25">
      <c r="A51" s="20">
        <v>46</v>
      </c>
      <c r="B51" s="12"/>
      <c r="C51" s="12"/>
      <c r="D51" s="12"/>
      <c r="E51" s="24"/>
      <c r="F51" s="24"/>
      <c r="G51" s="25"/>
      <c r="H51" s="25"/>
      <c r="I51" s="12"/>
      <c r="J51" s="8">
        <f>IF(OR(E51="",F51=""),"",DATEDIF(E51,F51,"m"))</f>
      </c>
      <c r="K51" s="11">
        <f>IF(J51="","",IF(J51&lt;12,"Evet","Hayır"))</f>
      </c>
      <c r="L51" s="25"/>
      <c r="M51" s="25"/>
      <c r="N51" s="23"/>
    </row>
    <row r="52" spans="1:14" x14ac:dyDescent="0.25">
      <c r="A52" s="20">
        <v>47</v>
      </c>
      <c r="B52" s="12"/>
      <c r="C52" s="12"/>
      <c r="D52" s="12"/>
      <c r="E52" s="24"/>
      <c r="F52" s="24"/>
      <c r="G52" s="25"/>
      <c r="H52" s="25"/>
      <c r="I52" s="12"/>
      <c r="J52" s="8">
        <f>IF(OR(E52="",F52=""),"",DATEDIF(E52,F52,"m"))</f>
      </c>
      <c r="K52" s="11">
        <f>IF(J52="","",IF(J52&lt;12,"Evet","Hayır"))</f>
      </c>
      <c r="L52" s="25"/>
      <c r="M52" s="25"/>
      <c r="N52" s="23"/>
    </row>
    <row r="53" spans="1:14" x14ac:dyDescent="0.25">
      <c r="A53" s="20">
        <v>48</v>
      </c>
      <c r="B53" s="12"/>
      <c r="C53" s="12"/>
      <c r="D53" s="12"/>
      <c r="E53" s="24"/>
      <c r="F53" s="24"/>
      <c r="G53" s="25"/>
      <c r="H53" s="25"/>
      <c r="I53" s="12"/>
      <c r="J53" s="8">
        <f>IF(OR(E53="",F53=""),"",DATEDIF(E53,F53,"m"))</f>
      </c>
      <c r="K53" s="11">
        <f>IF(J53="","",IF(J53&lt;12,"Evet","Hayır"))</f>
      </c>
      <c r="L53" s="25"/>
      <c r="M53" s="25"/>
      <c r="N53" s="23"/>
    </row>
    <row r="54" spans="1:14" x14ac:dyDescent="0.25">
      <c r="A54" s="20">
        <v>49</v>
      </c>
      <c r="B54" s="12"/>
      <c r="C54" s="12"/>
      <c r="D54" s="12"/>
      <c r="E54" s="24"/>
      <c r="F54" s="24"/>
      <c r="G54" s="25"/>
      <c r="H54" s="25"/>
      <c r="I54" s="12"/>
      <c r="J54" s="8">
        <f>IF(OR(E54="",F54=""),"",DATEDIF(E54,F54,"m"))</f>
      </c>
      <c r="K54" s="11">
        <f>IF(J54="","",IF(J54&lt;12,"Evet","Hayır"))</f>
      </c>
      <c r="L54" s="25"/>
      <c r="M54" s="25"/>
      <c r="N54" s="23"/>
    </row>
    <row r="55" spans="1:14" x14ac:dyDescent="0.25">
      <c r="A55" s="20">
        <v>50</v>
      </c>
      <c r="B55" s="12"/>
      <c r="C55" s="12"/>
      <c r="D55" s="12"/>
      <c r="E55" s="24"/>
      <c r="F55" s="24"/>
      <c r="G55" s="25"/>
      <c r="H55" s="25"/>
      <c r="I55" s="12"/>
      <c r="J55" s="8">
        <f>IF(OR(E55="",F55=""),"",DATEDIF(E55,F55,"m"))</f>
      </c>
      <c r="K55" s="11">
        <f>IF(J55="","",IF(J55&lt;12,"Evet","Hayır"))</f>
      </c>
      <c r="L55" s="25"/>
      <c r="M55" s="25"/>
      <c r="N55" s="23"/>
    </row>
    <row r="56" spans="1:14" x14ac:dyDescent="0.25">
      <c r="A56" s="20">
        <v>51</v>
      </c>
      <c r="B56" s="12"/>
      <c r="C56" s="12"/>
      <c r="D56" s="12"/>
      <c r="E56" s="24"/>
      <c r="F56" s="24"/>
      <c r="G56" s="25"/>
      <c r="H56" s="25"/>
      <c r="I56" s="12"/>
      <c r="J56" s="8">
        <f>IF(OR(E56="",F56=""),"",DATEDIF(E56,F56,"m"))</f>
      </c>
      <c r="K56" s="11">
        <f>IF(J56="","",IF(J56&lt;12,"Evet","Hayır"))</f>
      </c>
      <c r="L56" s="25"/>
      <c r="M56" s="25"/>
      <c r="N56" s="23"/>
    </row>
    <row r="57" spans="1:14" x14ac:dyDescent="0.25">
      <c r="A57" s="20">
        <v>52</v>
      </c>
      <c r="B57" s="12"/>
      <c r="C57" s="12"/>
      <c r="D57" s="12"/>
      <c r="E57" s="24"/>
      <c r="F57" s="24"/>
      <c r="G57" s="25"/>
      <c r="H57" s="25"/>
      <c r="I57" s="12"/>
      <c r="J57" s="8">
        <f>IF(OR(E57="",F57=""),"",DATEDIF(E57,F57,"m"))</f>
      </c>
      <c r="K57" s="11">
        <f>IF(J57="","",IF(J57&lt;12,"Evet","Hayır"))</f>
      </c>
      <c r="L57" s="25"/>
      <c r="M57" s="25"/>
      <c r="N57" s="23"/>
    </row>
    <row r="58" spans="1:14" x14ac:dyDescent="0.25">
      <c r="A58" s="20">
        <v>53</v>
      </c>
      <c r="B58" s="12"/>
      <c r="C58" s="12"/>
      <c r="D58" s="12"/>
      <c r="E58" s="24"/>
      <c r="F58" s="24"/>
      <c r="G58" s="25"/>
      <c r="H58" s="25"/>
      <c r="I58" s="12"/>
      <c r="J58" s="8">
        <f>IF(OR(E58="",F58=""),"",DATEDIF(E58,F58,"m"))</f>
      </c>
      <c r="K58" s="11">
        <f>IF(J58="","",IF(J58&lt;12,"Evet","Hayır"))</f>
      </c>
      <c r="L58" s="25"/>
      <c r="M58" s="25"/>
      <c r="N58" s="23"/>
    </row>
    <row r="59" spans="1:14" x14ac:dyDescent="0.25">
      <c r="A59" s="20">
        <v>54</v>
      </c>
      <c r="B59" s="12"/>
      <c r="C59" s="12"/>
      <c r="D59" s="12"/>
      <c r="E59" s="24"/>
      <c r="F59" s="24"/>
      <c r="G59" s="25"/>
      <c r="H59" s="25"/>
      <c r="I59" s="12"/>
      <c r="J59" s="8">
        <f>IF(OR(E59="",F59=""),"",DATEDIF(E59,F59,"m"))</f>
      </c>
      <c r="K59" s="11">
        <f>IF(J59="","",IF(J59&lt;12,"Evet","Hayır"))</f>
      </c>
      <c r="L59" s="25"/>
      <c r="M59" s="25"/>
      <c r="N59" s="23"/>
    </row>
    <row r="60" spans="1:14" x14ac:dyDescent="0.25">
      <c r="A60" s="20">
        <v>55</v>
      </c>
      <c r="B60" s="12"/>
      <c r="C60" s="12"/>
      <c r="D60" s="12"/>
      <c r="E60" s="24"/>
      <c r="F60" s="24"/>
      <c r="G60" s="25"/>
      <c r="H60" s="25"/>
      <c r="I60" s="12"/>
      <c r="J60" s="8">
        <f>IF(OR(E60="",F60=""),"",DATEDIF(E60,F60,"m"))</f>
      </c>
      <c r="K60" s="11">
        <f>IF(J60="","",IF(J60&lt;12,"Evet","Hayır"))</f>
      </c>
      <c r="L60" s="25"/>
      <c r="M60" s="25"/>
      <c r="N60" s="23"/>
    </row>
    <row r="61" spans="1:14" x14ac:dyDescent="0.25">
      <c r="A61" s="20">
        <v>56</v>
      </c>
      <c r="B61" s="12"/>
      <c r="C61" s="12"/>
      <c r="D61" s="12"/>
      <c r="E61" s="24"/>
      <c r="F61" s="24"/>
      <c r="G61" s="25"/>
      <c r="H61" s="25"/>
      <c r="I61" s="12"/>
      <c r="J61" s="8">
        <f>IF(OR(E61="",F61=""),"",DATEDIF(E61,F61,"m"))</f>
      </c>
      <c r="K61" s="11">
        <f>IF(J61="","",IF(J61&lt;12,"Evet","Hayır"))</f>
      </c>
      <c r="L61" s="25"/>
      <c r="M61" s="25"/>
      <c r="N61" s="23"/>
    </row>
    <row r="62" spans="1:14" x14ac:dyDescent="0.25">
      <c r="A62" s="20">
        <v>57</v>
      </c>
      <c r="B62" s="12"/>
      <c r="C62" s="12"/>
      <c r="D62" s="12"/>
      <c r="E62" s="24"/>
      <c r="F62" s="24"/>
      <c r="G62" s="25"/>
      <c r="H62" s="25"/>
      <c r="I62" s="12"/>
      <c r="J62" s="8">
        <f>IF(OR(E62="",F62=""),"",DATEDIF(E62,F62,"m"))</f>
      </c>
      <c r="K62" s="11">
        <f>IF(J62="","",IF(J62&lt;12,"Evet","Hayır"))</f>
      </c>
      <c r="L62" s="25"/>
      <c r="M62" s="25"/>
      <c r="N62" s="23"/>
    </row>
    <row r="63" spans="1:14" x14ac:dyDescent="0.25">
      <c r="A63" s="20">
        <v>58</v>
      </c>
      <c r="B63" s="12"/>
      <c r="C63" s="12"/>
      <c r="D63" s="12"/>
      <c r="E63" s="24"/>
      <c r="F63" s="24"/>
      <c r="G63" s="25"/>
      <c r="H63" s="25"/>
      <c r="I63" s="12"/>
      <c r="J63" s="8">
        <f>IF(OR(E63="",F63=""),"",DATEDIF(E63,F63,"m"))</f>
      </c>
      <c r="K63" s="11">
        <f>IF(J63="","",IF(J63&lt;12,"Evet","Hayır"))</f>
      </c>
      <c r="L63" s="25"/>
      <c r="M63" s="25"/>
      <c r="N63" s="23"/>
    </row>
    <row r="64" spans="1:14" x14ac:dyDescent="0.25">
      <c r="A64" s="20">
        <v>59</v>
      </c>
      <c r="B64" s="12"/>
      <c r="C64" s="12"/>
      <c r="D64" s="12"/>
      <c r="E64" s="24"/>
      <c r="F64" s="24"/>
      <c r="G64" s="25"/>
      <c r="H64" s="25"/>
      <c r="I64" s="12"/>
      <c r="J64" s="8">
        <f>IF(OR(E64="",F64=""),"",DATEDIF(E64,F64,"m"))</f>
      </c>
      <c r="K64" s="11">
        <f>IF(J64="","",IF(J64&lt;12,"Evet","Hayır"))</f>
      </c>
      <c r="L64" s="25"/>
      <c r="M64" s="25"/>
      <c r="N64" s="23"/>
    </row>
    <row r="65" spans="1:14" x14ac:dyDescent="0.25">
      <c r="A65" s="20">
        <v>60</v>
      </c>
      <c r="B65" s="12"/>
      <c r="C65" s="12"/>
      <c r="D65" s="12"/>
      <c r="E65" s="24"/>
      <c r="F65" s="24"/>
      <c r="G65" s="25"/>
      <c r="H65" s="25"/>
      <c r="I65" s="12"/>
      <c r="J65" s="8">
        <f>IF(OR(E65="",F65=""),"",DATEDIF(E65,F65,"m"))</f>
      </c>
      <c r="K65" s="11">
        <f>IF(J65="","",IF(J65&lt;12,"Evet","Hayır"))</f>
      </c>
      <c r="L65" s="25"/>
      <c r="M65" s="25"/>
      <c r="N65" s="23"/>
    </row>
    <row r="66" spans="1:14" x14ac:dyDescent="0.25">
      <c r="A66" s="20">
        <v>61</v>
      </c>
      <c r="B66" s="12"/>
      <c r="C66" s="12"/>
      <c r="D66" s="12"/>
      <c r="E66" s="24"/>
      <c r="F66" s="24"/>
      <c r="G66" s="25"/>
      <c r="H66" s="25"/>
      <c r="I66" s="12"/>
      <c r="J66" s="8">
        <f>IF(OR(E66="",F66=""),"",DATEDIF(E66,F66,"m"))</f>
      </c>
      <c r="K66" s="11">
        <f>IF(J66="","",IF(J66&lt;12,"Evet","Hayır"))</f>
      </c>
      <c r="L66" s="25"/>
      <c r="M66" s="25"/>
      <c r="N66" s="23"/>
    </row>
    <row r="67" spans="1:14" x14ac:dyDescent="0.25">
      <c r="A67" s="20">
        <v>62</v>
      </c>
      <c r="B67" s="12"/>
      <c r="C67" s="12"/>
      <c r="D67" s="12"/>
      <c r="E67" s="24"/>
      <c r="F67" s="24"/>
      <c r="G67" s="25"/>
      <c r="H67" s="25"/>
      <c r="I67" s="12"/>
      <c r="J67" s="8">
        <f>IF(OR(E67="",F67=""),"",DATEDIF(E67,F67,"m"))</f>
      </c>
      <c r="K67" s="11">
        <f>IF(J67="","",IF(J67&lt;12,"Evet","Hayır"))</f>
      </c>
      <c r="L67" s="25"/>
      <c r="M67" s="25"/>
      <c r="N67" s="23"/>
    </row>
    <row r="68" spans="1:14" x14ac:dyDescent="0.25">
      <c r="A68" s="20">
        <v>63</v>
      </c>
      <c r="B68" s="12"/>
      <c r="C68" s="12"/>
      <c r="D68" s="12"/>
      <c r="E68" s="24"/>
      <c r="F68" s="24"/>
      <c r="G68" s="25"/>
      <c r="H68" s="25"/>
      <c r="I68" s="12"/>
      <c r="J68" s="8">
        <f>IF(OR(E68="",F68=""),"",DATEDIF(E68,F68,"m"))</f>
      </c>
      <c r="K68" s="11">
        <f>IF(J68="","",IF(J68&lt;12,"Evet","Hayır"))</f>
      </c>
      <c r="L68" s="25"/>
      <c r="M68" s="25"/>
      <c r="N68" s="23"/>
    </row>
    <row r="69" spans="1:14" x14ac:dyDescent="0.25">
      <c r="A69" s="20">
        <v>64</v>
      </c>
      <c r="B69" s="12"/>
      <c r="C69" s="12"/>
      <c r="D69" s="12"/>
      <c r="E69" s="24"/>
      <c r="F69" s="24"/>
      <c r="G69" s="25"/>
      <c r="H69" s="25"/>
      <c r="I69" s="12"/>
      <c r="J69" s="8">
        <f>IF(OR(E69="",F69=""),"",DATEDIF(E69,F69,"m"))</f>
      </c>
      <c r="K69" s="11">
        <f>IF(J69="","",IF(J69&lt;12,"Evet","Hayır"))</f>
      </c>
      <c r="L69" s="25"/>
      <c r="M69" s="25"/>
      <c r="N69" s="23"/>
    </row>
    <row r="70" spans="1:14" x14ac:dyDescent="0.25">
      <c r="A70" s="20">
        <v>65</v>
      </c>
      <c r="B70" s="12"/>
      <c r="C70" s="12"/>
      <c r="D70" s="12"/>
      <c r="E70" s="24"/>
      <c r="F70" s="24"/>
      <c r="G70" s="25"/>
      <c r="H70" s="25"/>
      <c r="I70" s="12"/>
      <c r="J70" s="8">
        <f>IF(OR(E70="",F70=""),"",DATEDIF(E70,F70,"m"))</f>
      </c>
      <c r="K70" s="11">
        <f>IF(J70="","",IF(J70&lt;12,"Evet","Hayır"))</f>
      </c>
      <c r="L70" s="25"/>
      <c r="M70" s="25"/>
      <c r="N70" s="23"/>
    </row>
    <row r="71" spans="1:14" x14ac:dyDescent="0.25">
      <c r="A71" s="20">
        <v>66</v>
      </c>
      <c r="B71" s="12"/>
      <c r="C71" s="12"/>
      <c r="D71" s="12"/>
      <c r="E71" s="24"/>
      <c r="F71" s="24"/>
      <c r="G71" s="25"/>
      <c r="H71" s="25"/>
      <c r="I71" s="12"/>
      <c r="J71" s="8">
        <f>IF(OR(E71="",F71=""),"",DATEDIF(E71,F71,"m"))</f>
      </c>
      <c r="K71" s="11">
        <f>IF(J71="","",IF(J71&lt;12,"Evet","Hayır"))</f>
      </c>
      <c r="L71" s="25"/>
      <c r="M71" s="25"/>
      <c r="N71" s="23"/>
    </row>
    <row r="72" spans="1:14" x14ac:dyDescent="0.25">
      <c r="A72" s="20">
        <v>67</v>
      </c>
      <c r="B72" s="12"/>
      <c r="C72" s="12"/>
      <c r="D72" s="12"/>
      <c r="E72" s="24"/>
      <c r="F72" s="24"/>
      <c r="G72" s="25"/>
      <c r="H72" s="25"/>
      <c r="I72" s="12"/>
      <c r="J72" s="8">
        <f>IF(OR(E72="",F72=""),"",DATEDIF(E72,F72,"m"))</f>
      </c>
      <c r="K72" s="11">
        <f>IF(J72="","",IF(J72&lt;12,"Evet","Hayır"))</f>
      </c>
      <c r="L72" s="25"/>
      <c r="M72" s="25"/>
      <c r="N72" s="23"/>
    </row>
    <row r="73" spans="1:14" x14ac:dyDescent="0.25">
      <c r="A73" s="20">
        <v>68</v>
      </c>
      <c r="B73" s="12"/>
      <c r="C73" s="12"/>
      <c r="D73" s="12"/>
      <c r="E73" s="24"/>
      <c r="F73" s="24"/>
      <c r="G73" s="25"/>
      <c r="H73" s="25"/>
      <c r="I73" s="12"/>
      <c r="J73" s="8">
        <f>IF(OR(E73="",F73=""),"",DATEDIF(E73,F73,"m"))</f>
      </c>
      <c r="K73" s="11">
        <f>IF(J73="","",IF(J73&lt;12,"Evet","Hayır"))</f>
      </c>
      <c r="L73" s="25"/>
      <c r="M73" s="25"/>
      <c r="N73" s="23"/>
    </row>
    <row r="74" spans="1:14" x14ac:dyDescent="0.25">
      <c r="A74" s="20">
        <v>69</v>
      </c>
      <c r="B74" s="12"/>
      <c r="C74" s="12"/>
      <c r="D74" s="12"/>
      <c r="E74" s="24"/>
      <c r="F74" s="24"/>
      <c r="G74" s="25"/>
      <c r="H74" s="25"/>
      <c r="I74" s="12"/>
      <c r="J74" s="8">
        <f>IF(OR(E74="",F74=""),"",DATEDIF(E74,F74,"m"))</f>
      </c>
      <c r="K74" s="11">
        <f>IF(J74="","",IF(J74&lt;12,"Evet","Hayır"))</f>
      </c>
      <c r="L74" s="25"/>
      <c r="M74" s="25"/>
      <c r="N74" s="23"/>
    </row>
    <row r="75" spans="1:14" x14ac:dyDescent="0.25">
      <c r="A75" s="20">
        <v>70</v>
      </c>
      <c r="B75" s="12"/>
      <c r="C75" s="12"/>
      <c r="D75" s="12"/>
      <c r="E75" s="24"/>
      <c r="F75" s="24"/>
      <c r="G75" s="25"/>
      <c r="H75" s="25"/>
      <c r="I75" s="12"/>
      <c r="J75" s="8">
        <f>IF(OR(E75="",F75=""),"",DATEDIF(E75,F75,"m"))</f>
      </c>
      <c r="K75" s="11">
        <f>IF(J75="","",IF(J75&lt;12,"Evet","Hayır"))</f>
      </c>
      <c r="L75" s="25"/>
      <c r="M75" s="25"/>
      <c r="N75" s="23"/>
    </row>
    <row r="76" spans="1:14" x14ac:dyDescent="0.25">
      <c r="A76" s="20">
        <v>71</v>
      </c>
      <c r="B76" s="12"/>
      <c r="C76" s="12"/>
      <c r="D76" s="12"/>
      <c r="E76" s="24"/>
      <c r="F76" s="24"/>
      <c r="G76" s="25"/>
      <c r="H76" s="25"/>
      <c r="I76" s="12"/>
      <c r="J76" s="8">
        <f>IF(OR(E76="",F76=""),"",DATEDIF(E76,F76,"m"))</f>
      </c>
      <c r="K76" s="11">
        <f>IF(J76="","",IF(J76&lt;12,"Evet","Hayır"))</f>
      </c>
      <c r="L76" s="25"/>
      <c r="M76" s="25"/>
      <c r="N76" s="23"/>
    </row>
    <row r="77" spans="1:14" x14ac:dyDescent="0.25">
      <c r="A77" s="20">
        <v>72</v>
      </c>
      <c r="B77" s="12"/>
      <c r="C77" s="12"/>
      <c r="D77" s="12"/>
      <c r="E77" s="24"/>
      <c r="F77" s="24"/>
      <c r="G77" s="25"/>
      <c r="H77" s="25"/>
      <c r="I77" s="12"/>
      <c r="J77" s="8">
        <f>IF(OR(E77="",F77=""),"",DATEDIF(E77,F77,"m"))</f>
      </c>
      <c r="K77" s="11">
        <f>IF(J77="","",IF(J77&lt;12,"Evet","Hayır"))</f>
      </c>
      <c r="L77" s="25"/>
      <c r="M77" s="25"/>
      <c r="N77" s="23"/>
    </row>
    <row r="78" spans="1:14" x14ac:dyDescent="0.25">
      <c r="A78" s="20">
        <v>73</v>
      </c>
      <c r="B78" s="12"/>
      <c r="C78" s="12"/>
      <c r="D78" s="12"/>
      <c r="E78" s="24"/>
      <c r="F78" s="24"/>
      <c r="G78" s="25"/>
      <c r="H78" s="25"/>
      <c r="I78" s="12"/>
      <c r="J78" s="8">
        <f>IF(OR(E78="",F78=""),"",DATEDIF(E78,F78,"m"))</f>
      </c>
      <c r="K78" s="11">
        <f>IF(J78="","",IF(J78&lt;12,"Evet","Hayır"))</f>
      </c>
      <c r="L78" s="25"/>
      <c r="M78" s="25"/>
      <c r="N78" s="23"/>
    </row>
    <row r="79" spans="1:14" x14ac:dyDescent="0.25">
      <c r="A79" s="20">
        <v>74</v>
      </c>
      <c r="B79" s="12"/>
      <c r="C79" s="12"/>
      <c r="D79" s="12"/>
      <c r="E79" s="24"/>
      <c r="F79" s="24"/>
      <c r="G79" s="25"/>
      <c r="H79" s="25"/>
      <c r="I79" s="12"/>
      <c r="J79" s="8">
        <f>IF(OR(E79="",F79=""),"",DATEDIF(E79,F79,"m"))</f>
      </c>
      <c r="K79" s="11">
        <f>IF(J79="","",IF(J79&lt;12,"Evet","Hayır"))</f>
      </c>
      <c r="L79" s="25"/>
      <c r="M79" s="25"/>
      <c r="N79" s="23"/>
    </row>
    <row r="80" spans="1:14" x14ac:dyDescent="0.25">
      <c r="A80" s="20">
        <v>75</v>
      </c>
      <c r="B80" s="12"/>
      <c r="C80" s="12"/>
      <c r="D80" s="12"/>
      <c r="E80" s="24"/>
      <c r="F80" s="24"/>
      <c r="G80" s="25"/>
      <c r="H80" s="25"/>
      <c r="I80" s="12"/>
      <c r="J80" s="8">
        <f>IF(OR(E80="",F80=""),"",DATEDIF(E80,F80,"m"))</f>
      </c>
      <c r="K80" s="11">
        <f>IF(J80="","",IF(J80&lt;12,"Evet","Hayır"))</f>
      </c>
      <c r="L80" s="25"/>
      <c r="M80" s="25"/>
      <c r="N80" s="23"/>
    </row>
    <row r="81" spans="1:14" x14ac:dyDescent="0.25">
      <c r="A81" s="20">
        <v>76</v>
      </c>
      <c r="B81" s="12"/>
      <c r="C81" s="12"/>
      <c r="D81" s="12"/>
      <c r="E81" s="24"/>
      <c r="F81" s="24"/>
      <c r="G81" s="25"/>
      <c r="H81" s="25"/>
      <c r="I81" s="12"/>
      <c r="J81" s="8">
        <f>IF(OR(E81="",F81=""),"",DATEDIF(E81,F81,"m"))</f>
      </c>
      <c r="K81" s="11">
        <f>IF(J81="","",IF(J81&lt;12,"Evet","Hayır"))</f>
      </c>
      <c r="L81" s="25"/>
      <c r="M81" s="25"/>
      <c r="N81" s="23"/>
    </row>
    <row r="82" spans="1:14" x14ac:dyDescent="0.25">
      <c r="A82" s="20">
        <v>77</v>
      </c>
      <c r="B82" s="12"/>
      <c r="C82" s="12"/>
      <c r="D82" s="12"/>
      <c r="E82" s="24"/>
      <c r="F82" s="24"/>
      <c r="G82" s="25"/>
      <c r="H82" s="25"/>
      <c r="I82" s="12"/>
      <c r="J82" s="8">
        <f>IF(OR(E82="",F82=""),"",DATEDIF(E82,F82,"m"))</f>
      </c>
      <c r="K82" s="11">
        <f>IF(J82="","",IF(J82&lt;12,"Evet","Hayır"))</f>
      </c>
      <c r="L82" s="25"/>
      <c r="M82" s="25"/>
      <c r="N82" s="23"/>
    </row>
    <row r="83" spans="1:14" x14ac:dyDescent="0.25">
      <c r="A83" s="20">
        <v>78</v>
      </c>
      <c r="B83" s="12"/>
      <c r="C83" s="12"/>
      <c r="D83" s="12"/>
      <c r="E83" s="24"/>
      <c r="F83" s="24"/>
      <c r="G83" s="25"/>
      <c r="H83" s="25"/>
      <c r="I83" s="12"/>
      <c r="J83" s="8">
        <f>IF(OR(E83="",F83=""),"",DATEDIF(E83,F83,"m"))</f>
      </c>
      <c r="K83" s="11">
        <f>IF(J83="","",IF(J83&lt;12,"Evet","Hayır"))</f>
      </c>
      <c r="L83" s="25"/>
      <c r="M83" s="25"/>
      <c r="N83" s="23"/>
    </row>
    <row r="84" spans="1:14" x14ac:dyDescent="0.25">
      <c r="A84" s="20">
        <v>79</v>
      </c>
      <c r="B84" s="12"/>
      <c r="C84" s="12"/>
      <c r="D84" s="12"/>
      <c r="E84" s="24"/>
      <c r="F84" s="24"/>
      <c r="G84" s="25"/>
      <c r="H84" s="25"/>
      <c r="I84" s="12"/>
      <c r="J84" s="8">
        <f>IF(OR(E84="",F84=""),"",DATEDIF(E84,F84,"m"))</f>
      </c>
      <c r="K84" s="11">
        <f>IF(J84="","",IF(J84&lt;12,"Evet","Hayır"))</f>
      </c>
      <c r="L84" s="25"/>
      <c r="M84" s="25"/>
      <c r="N84" s="23"/>
    </row>
    <row r="85" spans="1:14" x14ac:dyDescent="0.25">
      <c r="A85" s="20">
        <v>80</v>
      </c>
      <c r="B85" s="12"/>
      <c r="C85" s="12"/>
      <c r="D85" s="12"/>
      <c r="E85" s="24"/>
      <c r="F85" s="24"/>
      <c r="G85" s="25"/>
      <c r="H85" s="25"/>
      <c r="I85" s="12"/>
      <c r="J85" s="8">
        <f>IF(OR(E85="",F85=""),"",DATEDIF(E85,F85,"m"))</f>
      </c>
      <c r="K85" s="11">
        <f>IF(J85="","",IF(J85&lt;12,"Evet","Hayır"))</f>
      </c>
      <c r="L85" s="25"/>
      <c r="M85" s="25"/>
      <c r="N85" s="23"/>
    </row>
    <row r="86" spans="1:14" x14ac:dyDescent="0.25">
      <c r="A86" s="20">
        <v>81</v>
      </c>
      <c r="B86" s="12"/>
      <c r="C86" s="12"/>
      <c r="D86" s="12"/>
      <c r="E86" s="24"/>
      <c r="F86" s="24"/>
      <c r="G86" s="25"/>
      <c r="H86" s="25"/>
      <c r="I86" s="12"/>
      <c r="J86" s="8">
        <f>IF(OR(E86="",F86=""),"",DATEDIF(E86,F86,"m"))</f>
      </c>
      <c r="K86" s="11">
        <f>IF(J86="","",IF(J86&lt;12,"Evet","Hayır"))</f>
      </c>
      <c r="L86" s="25"/>
      <c r="M86" s="25"/>
      <c r="N86" s="23"/>
    </row>
    <row r="87" spans="1:14" x14ac:dyDescent="0.25">
      <c r="A87" s="20">
        <v>82</v>
      </c>
      <c r="B87" s="12"/>
      <c r="C87" s="12"/>
      <c r="D87" s="12"/>
      <c r="E87" s="24"/>
      <c r="F87" s="24"/>
      <c r="G87" s="25"/>
      <c r="H87" s="25"/>
      <c r="I87" s="12"/>
      <c r="J87" s="8">
        <f>IF(OR(E87="",F87=""),"",DATEDIF(E87,F87,"m"))</f>
      </c>
      <c r="K87" s="11">
        <f>IF(J87="","",IF(J87&lt;12,"Evet","Hayır"))</f>
      </c>
      <c r="L87" s="25"/>
      <c r="M87" s="25"/>
      <c r="N87" s="23"/>
    </row>
    <row r="88" spans="1:14" x14ac:dyDescent="0.25">
      <c r="A88" s="20">
        <v>83</v>
      </c>
      <c r="B88" s="12"/>
      <c r="C88" s="12"/>
      <c r="D88" s="12"/>
      <c r="E88" s="24"/>
      <c r="F88" s="24"/>
      <c r="G88" s="25"/>
      <c r="H88" s="25"/>
      <c r="I88" s="12"/>
      <c r="J88" s="8">
        <f>IF(OR(E88="",F88=""),"",DATEDIF(E88,F88,"m"))</f>
      </c>
      <c r="K88" s="11">
        <f>IF(J88="","",IF(J88&lt;12,"Evet","Hayır"))</f>
      </c>
      <c r="L88" s="25"/>
      <c r="M88" s="25"/>
      <c r="N88" s="23"/>
    </row>
    <row r="89" spans="1:14" x14ac:dyDescent="0.25">
      <c r="A89" s="20">
        <v>84</v>
      </c>
      <c r="B89" s="12"/>
      <c r="C89" s="12"/>
      <c r="D89" s="12"/>
      <c r="E89" s="24"/>
      <c r="F89" s="24"/>
      <c r="G89" s="25"/>
      <c r="H89" s="25"/>
      <c r="I89" s="12"/>
      <c r="J89" s="8">
        <f>IF(OR(E89="",F89=""),"",DATEDIF(E89,F89,"m"))</f>
      </c>
      <c r="K89" s="11">
        <f>IF(J89="","",IF(J89&lt;12,"Evet","Hayır"))</f>
      </c>
      <c r="L89" s="25"/>
      <c r="M89" s="25"/>
      <c r="N89" s="23"/>
    </row>
    <row r="90" spans="1:14" x14ac:dyDescent="0.25">
      <c r="A90" s="20">
        <v>85</v>
      </c>
      <c r="B90" s="12"/>
      <c r="C90" s="12"/>
      <c r="D90" s="12"/>
      <c r="E90" s="24"/>
      <c r="F90" s="24"/>
      <c r="G90" s="25"/>
      <c r="H90" s="25"/>
      <c r="I90" s="12"/>
      <c r="J90" s="8">
        <f>IF(OR(E90="",F90=""),"",DATEDIF(E90,F90,"m"))</f>
      </c>
      <c r="K90" s="11">
        <f>IF(J90="","",IF(J90&lt;12,"Evet","Hayır"))</f>
      </c>
      <c r="L90" s="25"/>
      <c r="M90" s="25"/>
      <c r="N90" s="23"/>
    </row>
    <row r="91" spans="1:14" x14ac:dyDescent="0.25">
      <c r="A91" s="20">
        <v>86</v>
      </c>
      <c r="B91" s="12"/>
      <c r="C91" s="12"/>
      <c r="D91" s="12"/>
      <c r="E91" s="24"/>
      <c r="F91" s="24"/>
      <c r="G91" s="25"/>
      <c r="H91" s="25"/>
      <c r="I91" s="12"/>
      <c r="J91" s="8">
        <f>IF(OR(E91="",F91=""),"",DATEDIF(E91,F91,"m"))</f>
      </c>
      <c r="K91" s="11">
        <f>IF(J91="","",IF(J91&lt;12,"Evet","Hayır"))</f>
      </c>
      <c r="L91" s="25"/>
      <c r="M91" s="25"/>
      <c r="N91" s="23"/>
    </row>
    <row r="92" spans="1:14" x14ac:dyDescent="0.25">
      <c r="A92" s="20">
        <v>87</v>
      </c>
      <c r="B92" s="12"/>
      <c r="C92" s="12"/>
      <c r="D92" s="12"/>
      <c r="E92" s="24"/>
      <c r="F92" s="24"/>
      <c r="G92" s="25"/>
      <c r="H92" s="25"/>
      <c r="I92" s="12"/>
      <c r="J92" s="8">
        <f>IF(OR(E92="",F92=""),"",DATEDIF(E92,F92,"m"))</f>
      </c>
      <c r="K92" s="11">
        <f>IF(J92="","",IF(J92&lt;12,"Evet","Hayır"))</f>
      </c>
      <c r="L92" s="25"/>
      <c r="M92" s="25"/>
      <c r="N92" s="23"/>
    </row>
    <row r="93" spans="1:14" x14ac:dyDescent="0.25">
      <c r="A93" s="20">
        <v>88</v>
      </c>
      <c r="B93" s="12"/>
      <c r="C93" s="12"/>
      <c r="D93" s="12"/>
      <c r="E93" s="24"/>
      <c r="F93" s="24"/>
      <c r="G93" s="25"/>
      <c r="H93" s="25"/>
      <c r="I93" s="12"/>
      <c r="J93" s="8">
        <f>IF(OR(E93="",F93=""),"",DATEDIF(E93,F93,"m"))</f>
      </c>
      <c r="K93" s="11">
        <f>IF(J93="","",IF(J93&lt;12,"Evet","Hayır"))</f>
      </c>
      <c r="L93" s="25"/>
      <c r="M93" s="25"/>
      <c r="N93" s="23"/>
    </row>
    <row r="94" spans="1:14" x14ac:dyDescent="0.25">
      <c r="A94" s="20">
        <v>89</v>
      </c>
      <c r="B94" s="12"/>
      <c r="C94" s="12"/>
      <c r="D94" s="12"/>
      <c r="E94" s="24"/>
      <c r="F94" s="24"/>
      <c r="G94" s="25"/>
      <c r="H94" s="25"/>
      <c r="I94" s="12"/>
      <c r="J94" s="8">
        <f>IF(OR(E94="",F94=""),"",DATEDIF(E94,F94,"m"))</f>
      </c>
      <c r="K94" s="11">
        <f>IF(J94="","",IF(J94&lt;12,"Evet","Hayır"))</f>
      </c>
      <c r="L94" s="25"/>
      <c r="M94" s="25"/>
      <c r="N94" s="23"/>
    </row>
    <row r="95" spans="1:14" x14ac:dyDescent="0.25">
      <c r="A95" s="20">
        <v>90</v>
      </c>
      <c r="B95" s="12"/>
      <c r="C95" s="12"/>
      <c r="D95" s="12"/>
      <c r="E95" s="24"/>
      <c r="F95" s="24"/>
      <c r="G95" s="25"/>
      <c r="H95" s="25"/>
      <c r="I95" s="12"/>
      <c r="J95" s="8">
        <f>IF(OR(E95="",F95=""),"",DATEDIF(E95,F95,"m"))</f>
      </c>
      <c r="K95" s="11">
        <f>IF(J95="","",IF(J95&lt;12,"Evet","Hayır"))</f>
      </c>
      <c r="L95" s="25"/>
      <c r="M95" s="25"/>
      <c r="N95" s="23"/>
    </row>
    <row r="96" spans="1:14" x14ac:dyDescent="0.25">
      <c r="A96" s="20">
        <v>91</v>
      </c>
      <c r="B96" s="12"/>
      <c r="C96" s="12"/>
      <c r="D96" s="12"/>
      <c r="E96" s="24"/>
      <c r="F96" s="24"/>
      <c r="G96" s="25"/>
      <c r="H96" s="25"/>
      <c r="I96" s="12"/>
      <c r="J96" s="8">
        <f>IF(OR(E96="",F96=""),"",DATEDIF(E96,F96,"m"))</f>
      </c>
      <c r="K96" s="11">
        <f>IF(J96="","",IF(J96&lt;12,"Evet","Hayır"))</f>
      </c>
      <c r="L96" s="25"/>
      <c r="M96" s="25"/>
      <c r="N96" s="23"/>
    </row>
    <row r="97" spans="1:14" x14ac:dyDescent="0.25">
      <c r="A97" s="20">
        <v>92</v>
      </c>
      <c r="B97" s="12"/>
      <c r="C97" s="12"/>
      <c r="D97" s="12"/>
      <c r="E97" s="24"/>
      <c r="F97" s="24"/>
      <c r="G97" s="25"/>
      <c r="H97" s="25"/>
      <c r="I97" s="12"/>
      <c r="J97" s="8">
        <f>IF(OR(E97="",F97=""),"",DATEDIF(E97,F97,"m"))</f>
      </c>
      <c r="K97" s="11">
        <f>IF(J97="","",IF(J97&lt;12,"Evet","Hayır"))</f>
      </c>
      <c r="L97" s="25"/>
      <c r="M97" s="25"/>
      <c r="N97" s="23"/>
    </row>
    <row r="98" spans="1:14" x14ac:dyDescent="0.25">
      <c r="A98" s="20">
        <v>93</v>
      </c>
      <c r="B98" s="12"/>
      <c r="C98" s="12"/>
      <c r="D98" s="12"/>
      <c r="E98" s="24"/>
      <c r="F98" s="24"/>
      <c r="G98" s="25"/>
      <c r="H98" s="25"/>
      <c r="I98" s="12"/>
      <c r="J98" s="8">
        <f>IF(OR(E98="",F98=""),"",DATEDIF(E98,F98,"m"))</f>
      </c>
      <c r="K98" s="11">
        <f>IF(J98="","",IF(J98&lt;12,"Evet","Hayır"))</f>
      </c>
      <c r="L98" s="25"/>
      <c r="M98" s="25"/>
      <c r="N98" s="23"/>
    </row>
    <row r="99" spans="1:14" x14ac:dyDescent="0.25">
      <c r="A99" s="20">
        <v>94</v>
      </c>
      <c r="B99" s="12"/>
      <c r="C99" s="12"/>
      <c r="D99" s="12"/>
      <c r="E99" s="24"/>
      <c r="F99" s="24"/>
      <c r="G99" s="25"/>
      <c r="H99" s="25"/>
      <c r="I99" s="12"/>
      <c r="J99" s="8">
        <f>IF(OR(E99="",F99=""),"",DATEDIF(E99,F99,"m"))</f>
      </c>
      <c r="K99" s="11">
        <f>IF(J99="","",IF(J99&lt;12,"Evet","Hayır"))</f>
      </c>
      <c r="L99" s="25"/>
      <c r="M99" s="25"/>
      <c r="N99" s="23"/>
    </row>
    <row r="100" spans="1:14" x14ac:dyDescent="0.25">
      <c r="A100" s="20">
        <v>95</v>
      </c>
      <c r="B100" s="12"/>
      <c r="C100" s="12"/>
      <c r="D100" s="12"/>
      <c r="E100" s="24"/>
      <c r="F100" s="24"/>
      <c r="G100" s="25"/>
      <c r="H100" s="25"/>
      <c r="I100" s="12"/>
      <c r="J100" s="8">
        <f>IF(OR(E100="",F100=""),"",DATEDIF(E100,F100,"m"))</f>
      </c>
      <c r="K100" s="11">
        <f>IF(J100="","",IF(J100&lt;12,"Evet","Hayır"))</f>
      </c>
      <c r="L100" s="25"/>
      <c r="M100" s="25"/>
      <c r="N100" s="23"/>
    </row>
    <row r="101" spans="1:14" x14ac:dyDescent="0.25">
      <c r="A101" s="20">
        <v>96</v>
      </c>
      <c r="B101" s="12"/>
      <c r="C101" s="12"/>
      <c r="D101" s="12"/>
      <c r="E101" s="24"/>
      <c r="F101" s="24"/>
      <c r="G101" s="25"/>
      <c r="H101" s="25"/>
      <c r="I101" s="12"/>
      <c r="J101" s="8">
        <f>IF(OR(E101="",F101=""),"",DATEDIF(E101,F101,"m"))</f>
      </c>
      <c r="K101" s="11">
        <f>IF(J101="","",IF(J101&lt;12,"Evet","Hayır"))</f>
      </c>
      <c r="L101" s="25"/>
      <c r="M101" s="25"/>
      <c r="N101" s="23"/>
    </row>
    <row r="102" spans="1:14" x14ac:dyDescent="0.25">
      <c r="A102" s="20">
        <v>97</v>
      </c>
      <c r="B102" s="12"/>
      <c r="C102" s="12"/>
      <c r="D102" s="12"/>
      <c r="E102" s="24"/>
      <c r="F102" s="24"/>
      <c r="G102" s="25"/>
      <c r="H102" s="25"/>
      <c r="I102" s="12"/>
      <c r="J102" s="8">
        <f>IF(OR(E102="",F102=""),"",DATEDIF(E102,F102,"m"))</f>
      </c>
      <c r="K102" s="11">
        <f>IF(J102="","",IF(J102&lt;12,"Evet","Hayır"))</f>
      </c>
      <c r="L102" s="25"/>
      <c r="M102" s="25"/>
      <c r="N102" s="23"/>
    </row>
    <row r="103" spans="1:14" x14ac:dyDescent="0.25">
      <c r="A103" s="20">
        <v>98</v>
      </c>
      <c r="B103" s="12"/>
      <c r="C103" s="12"/>
      <c r="D103" s="12"/>
      <c r="E103" s="24"/>
      <c r="F103" s="24"/>
      <c r="G103" s="25"/>
      <c r="H103" s="25"/>
      <c r="I103" s="12"/>
      <c r="J103" s="8">
        <f>IF(OR(E103="",F103=""),"",DATEDIF(E103,F103,"m"))</f>
      </c>
      <c r="K103" s="11">
        <f>IF(J103="","",IF(J103&lt;12,"Evet","Hayır"))</f>
      </c>
      <c r="L103" s="25"/>
      <c r="M103" s="25"/>
      <c r="N103" s="23"/>
    </row>
    <row r="104" spans="1:14" x14ac:dyDescent="0.25">
      <c r="A104" s="20">
        <v>99</v>
      </c>
      <c r="B104" s="12"/>
      <c r="C104" s="12"/>
      <c r="D104" s="12"/>
      <c r="E104" s="24"/>
      <c r="F104" s="24"/>
      <c r="G104" s="25"/>
      <c r="H104" s="25"/>
      <c r="I104" s="12"/>
      <c r="J104" s="8">
        <f>IF(OR(E104="",F104=""),"",DATEDIF(E104,F104,"m"))</f>
      </c>
      <c r="K104" s="11">
        <f>IF(J104="","",IF(J104&lt;12,"Evet","Hayır"))</f>
      </c>
      <c r="L104" s="25"/>
      <c r="M104" s="25"/>
      <c r="N104" s="23"/>
    </row>
    <row r="105" spans="1:14" x14ac:dyDescent="0.25">
      <c r="A105" s="20">
        <v>100</v>
      </c>
      <c r="B105" s="12"/>
      <c r="C105" s="12"/>
      <c r="D105" s="12"/>
      <c r="E105" s="24"/>
      <c r="F105" s="24"/>
      <c r="G105" s="25"/>
      <c r="H105" s="25"/>
      <c r="I105" s="12"/>
      <c r="J105" s="8">
        <f>IF(OR(E105="",F105=""),"",DATEDIF(E105,F105,"m"))</f>
      </c>
      <c r="K105" s="11">
        <f>IF(J105="","",IF(J105&lt;12,"Evet","Hayır"))</f>
      </c>
      <c r="L105" s="25"/>
      <c r="M105" s="25"/>
      <c r="N105" s="23"/>
    </row>
  </sheetData>
  <autoFilter ref="A5:N5"/>
  <conditionalFormatting sqref="K6:K105">
    <cfRule type="cellIs" dxfId="2" priority="1" operator="equal">
      <formula>"Evet"</formula>
    </cfRule>
  </conditionalFormatting>
  <dataValidations count="10">
    <dataValidation type="date" operator="greaterThan" allowBlank="1" showErrorMessage="1" error="Geçerli bir tarih girin (GG.AA.YYYY)." sqref="E10:F105">
      <formula1>18264</formula1>
    </dataValidation>
    <dataValidation type="date" operator="greaterThan" allowBlank="1" showErrorMessage="1" error="Geçerli bir tarih girin (GG.AA.YYYY)." sqref="E6:F105">
      <formula1>18264</formula1>
    </dataValidation>
    <dataValidation type="list" allowBlank="1" showErrorMessage="1" errorTitle="Geçersiz değer" error="Listeden seçin: Gönüllü, Gönülsüz, Diğer" sqref="G10:G105">
      <formula1>"Gönüllü,Gönülsüz,Diğer"</formula1>
    </dataValidation>
    <dataValidation type="list" allowBlank="1" showErrorMessage="1" errorTitle="Geçersiz değer" error="Listeden seçin: Gönüllü, Gönülsüz, Diğer" sqref="G6:G105">
      <formula1>"Gönüllü,Gönülsüz,Diğer"</formula1>
    </dataValidation>
    <dataValidation type="list" allowBlank="1" showErrorMessage="1" errorTitle="Geçersiz değer" error="Listeden seçin: Ücret ve yan haklar, Kariyer / gelişim, Yönetici ilişkisi, İş yükü / çalışma saati, Çalışma modeli, Taşınma / kişisel, Sağlık, Emeklilik, Performans, Disiplin, Yeniden yapılanma, Sözleşme sonu, Diğer" sqref="H10:H105">
      <formula1>"Ücret ve yan haklar,Kariyer / gelişim,Yönetici ilişkisi,İş yükü / çalışma saati,Çalışma modeli,Taşınma / kişisel,Sağlık,Emeklilik,Performans,Disiplin,Yeniden yapılanma,Sözleşme sonu,Diğer"</formula1>
    </dataValidation>
    <dataValidation type="list" allowBlank="1" showErrorMessage="1" errorTitle="Geçersiz değer" error="Listeden seçin: Ücret ve yan haklar, Kariyer / gelişim, Yönetici ilişkisi, İş yükü / çalışma saati, Çalışma modeli, Taşınma / kişisel, Sağlık, Emeklilik, Performans, Disiplin, Yeniden yapılanma, Sözleşme sonu, Diğer" sqref="H6:H105">
      <formula1>"Ücret ve yan haklar,Kariyer / gelişim,Yönetici ilişkisi,İş yükü / çalışma saati,Çalışma modeli,Taşınma / kişisel,Sağlık,Emeklilik,Performans,Disiplin,Yeniden yapılanma,Sözleşme sonu,Diğer"</formula1>
    </dataValidation>
    <dataValidation type="list" allowBlank="1" showErrorMessage="1" errorTitle="Geçersiz değer" error="Listeden seçin: Yapıldı, Yapılmadı, Kabul etmedi" sqref="L10:L105">
      <formula1>"Yapıldı,Yapılmadı,Kabul etmedi"</formula1>
    </dataValidation>
    <dataValidation type="list" allowBlank="1" showErrorMessage="1" errorTitle="Geçersiz değer" error="Listeden seçin: Yapıldı, Yapılmadı, Kabul etmedi" sqref="L6:L105">
      <formula1>"Yapıldı,Yapılmadı,Kabul etmedi"</formula1>
    </dataValidation>
    <dataValidation type="list" allowBlank="1" showErrorMessage="1" errorTitle="Geçersiz değer" error="Listeden seçin: Evet, Hayır, Değerlendirilecek" sqref="M10:M105">
      <formula1>"Evet,Hayır,Değerlendirilecek"</formula1>
    </dataValidation>
    <dataValidation type="list" allowBlank="1" showErrorMessage="1" errorTitle="Geçersiz değer" error="Listeden seçin: Evet, Hayır, Değerlendirilecek" sqref="M6:M105">
      <formula1>"Evet,Hayır,Değerlendirilecek"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65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6" t="s">
        <v>66</v>
      </c>
    </row>
    <row r="6" ht="20" customHeight="1" spans="2:4" x14ac:dyDescent="0.25">
      <c r="B6" s="27" t="s">
        <v>67</v>
      </c>
      <c r="C6" s="28">
        <f>'Departman Bazlı'!B21</f>
      </c>
    </row>
    <row r="7" ht="20" customHeight="1" spans="2:4" x14ac:dyDescent="0.25">
      <c r="B7" s="27" t="s">
        <v>68</v>
      </c>
      <c r="C7" s="28">
        <f>'Departman Bazlı'!C21</f>
      </c>
    </row>
    <row r="8" ht="20" customHeight="1" spans="2:4" x14ac:dyDescent="0.25">
      <c r="B8" s="27" t="s">
        <v>69</v>
      </c>
      <c r="C8" s="29">
        <f>'Departman Bazlı'!K21</f>
      </c>
      <c r="D8" s="30" t="s">
        <v>70</v>
      </c>
    </row>
    <row r="9" ht="20" customHeight="1" spans="2:4" x14ac:dyDescent="0.25">
      <c r="B9" s="27" t="s">
        <v>71</v>
      </c>
      <c r="C9" s="28">
        <f>'Departman Bazlı'!D21</f>
      </c>
    </row>
    <row r="10" ht="20" customHeight="1" spans="2:4" x14ac:dyDescent="0.25">
      <c r="B10" s="27" t="s">
        <v>72</v>
      </c>
      <c r="C10" s="28">
        <f>'Departman Bazlı'!H21</f>
      </c>
    </row>
    <row r="11" ht="20" customHeight="1" spans="2:4" x14ac:dyDescent="0.25">
      <c r="B11" s="27" t="s">
        <v>73</v>
      </c>
      <c r="C11" s="31">
        <f>'Departman Bazlı'!L21</f>
      </c>
      <c r="D11" s="30" t="s">
        <v>74</v>
      </c>
    </row>
    <row r="12" ht="20" customHeight="1" spans="2:4" x14ac:dyDescent="0.25">
      <c r="B12" s="27" t="s">
        <v>75</v>
      </c>
      <c r="C12" s="31">
        <f>'Departman Bazlı'!M21</f>
      </c>
      <c r="D12" s="30" t="s">
        <v>76</v>
      </c>
    </row>
    <row r="13" ht="20" customHeight="1" spans="2:4" x14ac:dyDescent="0.25">
      <c r="B13" s="27" t="s">
        <v>77</v>
      </c>
      <c r="C13" s="31">
        <f>IFERROR('Departman Bazlı'!F21/'Departman Bazlı'!K21,"")</f>
      </c>
      <c r="D13" s="30" t="s">
        <v>78</v>
      </c>
    </row>
    <row r="14" ht="20" customHeight="1" spans="2:4" x14ac:dyDescent="0.25">
      <c r="B14" s="27" t="s">
        <v>79</v>
      </c>
      <c r="C14" s="31">
        <f>'Departman Bazlı'!N21</f>
      </c>
      <c r="D14" s="30" t="s">
        <v>80</v>
      </c>
    </row>
    <row r="15" ht="20" customHeight="1" spans="2:4" x14ac:dyDescent="0.25">
      <c r="B15" s="27" t="s">
        <v>81</v>
      </c>
      <c r="C15" s="31">
        <f>'Departman Bazlı'!O21</f>
      </c>
      <c r="D15" s="30" t="s">
        <v>82</v>
      </c>
    </row>
    <row r="16" ht="24" customHeight="1" spans="2:2" x14ac:dyDescent="0.25">
      <c r="B16" s="26" t="s">
        <v>83</v>
      </c>
    </row>
    <row r="17" ht="20" customHeight="1" spans="2:4" x14ac:dyDescent="0.25">
      <c r="B17" s="27" t="s">
        <v>84</v>
      </c>
      <c r="C17" s="32"/>
      <c r="D17" s="30" t="s">
        <v>85</v>
      </c>
    </row>
    <row r="18" ht="20" customHeight="1" spans="2:4" x14ac:dyDescent="0.25">
      <c r="B18" s="27" t="s">
        <v>86</v>
      </c>
      <c r="C18" s="28">
        <f>COUNTIF('Departman Bazlı'!$P$6:$P$20,"Hedefin üzerinde")</f>
      </c>
    </row>
    <row r="19" ht="24" customHeight="1" spans="2:2" x14ac:dyDescent="0.25">
      <c r="B19" s="26" t="s">
        <v>87</v>
      </c>
    </row>
    <row r="20" ht="20" customHeight="1" spans="2:4" x14ac:dyDescent="0.25">
      <c r="B20" s="27" t="s">
        <v>88</v>
      </c>
      <c r="C20" s="28">
        <f>COUNTIF('Ayrılış Kayıtları'!$H$6:$H$105,"Ücret ve yan haklar")</f>
      </c>
    </row>
    <row r="21" ht="20" customHeight="1" spans="2:4" x14ac:dyDescent="0.25">
      <c r="B21" s="27" t="s">
        <v>49</v>
      </c>
      <c r="C21" s="28">
        <f>COUNTIF('Ayrılış Kayıtları'!$H$6:$H$105,"Kariyer / gelişim")</f>
      </c>
    </row>
    <row r="22" ht="20" customHeight="1" spans="2:4" x14ac:dyDescent="0.25">
      <c r="B22" s="27" t="s">
        <v>89</v>
      </c>
      <c r="C22" s="28">
        <f>COUNTIF('Ayrılış Kayıtları'!$H$6:$H$105,"Yönetici ilişkisi")</f>
      </c>
    </row>
    <row r="23" ht="20" customHeight="1" spans="2:4" x14ac:dyDescent="0.25">
      <c r="B23" s="27" t="s">
        <v>63</v>
      </c>
      <c r="C23" s="28">
        <f>COUNTIF('Ayrılış Kayıtları'!$H$6:$H$105,"İş yükü / çalışma saati")</f>
      </c>
    </row>
    <row r="24" ht="20" customHeight="1" spans="2:4" x14ac:dyDescent="0.25">
      <c r="B24" s="27" t="s">
        <v>90</v>
      </c>
      <c r="C24" s="28">
        <f>COUNTIF('Ayrılış Kayıtları'!$H$6:$H$105,"Çalışma modeli")</f>
      </c>
    </row>
    <row r="25" ht="20" customHeight="1" spans="2:4" x14ac:dyDescent="0.25">
      <c r="B25" s="27" t="s">
        <v>91</v>
      </c>
      <c r="C25" s="28">
        <f>COUNTIF('Ayrılış Kayıtları'!$H$6:$H$105,"Taşınma / kişisel")</f>
      </c>
    </row>
    <row r="26" ht="20" customHeight="1" spans="2:4" x14ac:dyDescent="0.25">
      <c r="B26" s="27" t="s">
        <v>92</v>
      </c>
      <c r="C26" s="28">
        <f>COUNTIF('Ayrılış Kayıtları'!$H$6:$H$105,"Sağlık")</f>
      </c>
    </row>
    <row r="27" ht="20" customHeight="1" spans="2:4" x14ac:dyDescent="0.25">
      <c r="B27" s="27" t="s">
        <v>93</v>
      </c>
      <c r="C27" s="28">
        <f>COUNTIF('Ayrılış Kayıtları'!$H$6:$H$105,"Emeklilik")</f>
      </c>
    </row>
    <row r="28" ht="20" customHeight="1" spans="2:4" x14ac:dyDescent="0.25">
      <c r="B28" s="27" t="s">
        <v>57</v>
      </c>
      <c r="C28" s="28">
        <f>COUNTIF('Ayrılış Kayıtları'!$H$6:$H$105,"Performans")</f>
      </c>
    </row>
    <row r="29" ht="20" customHeight="1" spans="2:4" x14ac:dyDescent="0.25">
      <c r="B29" s="27" t="s">
        <v>94</v>
      </c>
      <c r="C29" s="28">
        <f>COUNTIF('Ayrılış Kayıtları'!$H$6:$H$105,"Disiplin")</f>
      </c>
    </row>
    <row r="30" ht="20" customHeight="1" spans="2:4" x14ac:dyDescent="0.25">
      <c r="B30" s="27" t="s">
        <v>95</v>
      </c>
      <c r="C30" s="28">
        <f>COUNTIF('Ayrılış Kayıtları'!$H$6:$H$105,"Yeniden yapılanma")</f>
      </c>
    </row>
    <row r="31" ht="20" customHeight="1" spans="2:4" x14ac:dyDescent="0.25">
      <c r="B31" s="27" t="s">
        <v>96</v>
      </c>
      <c r="C31" s="28">
        <f>COUNTIF('Ayrılış Kayıtları'!$H$6:$H$105,"Sözleşme sonu")</f>
      </c>
    </row>
    <row r="32" ht="20" customHeight="1" spans="2:4" x14ac:dyDescent="0.25">
      <c r="B32" s="27" t="s">
        <v>97</v>
      </c>
      <c r="C32" s="28">
        <f>COUNTIF('Ayrılış Kayıtları'!$H$6:$H$105,"Diğer")</f>
      </c>
    </row>
    <row r="33" ht="24" customHeight="1" spans="2:2" x14ac:dyDescent="0.25">
      <c r="B33" s="26" t="s">
        <v>98</v>
      </c>
    </row>
    <row r="34" ht="20" customHeight="1" spans="2:4" x14ac:dyDescent="0.25">
      <c r="B34" s="27" t="s">
        <v>99</v>
      </c>
      <c r="C34" s="28">
        <f>COUNTA('Ayrılış Kayıtları'!$C$6:$C$105)</f>
      </c>
    </row>
    <row r="35" ht="20" customHeight="1" spans="2:4" x14ac:dyDescent="0.25">
      <c r="B35" s="27" t="s">
        <v>100</v>
      </c>
      <c r="C35" s="28">
        <f>C34-'Departman Bazlı'!H21</f>
      </c>
      <c r="D35" s="30" t="s">
        <v>101</v>
      </c>
    </row>
    <row r="36" ht="20" customHeight="1" spans="2:4" x14ac:dyDescent="0.25">
      <c r="B36" s="27" t="s">
        <v>102</v>
      </c>
      <c r="C36" s="28">
        <f>C34-COUNTA('Ayrılış Kayıtları'!$G$6:$G$105)</f>
      </c>
      <c r="D36" s="30" t="s">
        <v>103</v>
      </c>
    </row>
    <row r="37" ht="20" customHeight="1" spans="2:4" x14ac:dyDescent="0.25">
      <c r="B37" s="27" t="s">
        <v>104</v>
      </c>
      <c r="C37" s="28">
        <f>COUNTIF('Ayrılış Kayıtları'!$L$6:$L$105,"Yapıldı")</f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105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3" t="s">
        <v>106</v>
      </c>
    </row>
    <row r="7" ht="22" customHeight="1" spans="2:2" x14ac:dyDescent="0.25">
      <c r="B7" s="34" t="s">
        <v>107</v>
      </c>
    </row>
    <row r="8" ht="45" customHeight="1" spans="2:2" x14ac:dyDescent="0.25">
      <c r="B8" s="33" t="s">
        <v>108</v>
      </c>
    </row>
    <row r="9" ht="45" customHeight="1" spans="2:2" x14ac:dyDescent="0.25">
      <c r="B9" s="33" t="s">
        <v>109</v>
      </c>
    </row>
    <row r="10" ht="30" customHeight="1" spans="2:2" x14ac:dyDescent="0.25">
      <c r="B10" s="33" t="s">
        <v>110</v>
      </c>
    </row>
    <row r="11" ht="30" customHeight="1" spans="2:2" x14ac:dyDescent="0.25">
      <c r="B11" s="33" t="s">
        <v>111</v>
      </c>
    </row>
    <row r="12" ht="30" customHeight="1" spans="2:2" x14ac:dyDescent="0.25">
      <c r="B12" s="33" t="s">
        <v>112</v>
      </c>
    </row>
    <row r="13" ht="30" customHeight="1" spans="2:2" x14ac:dyDescent="0.25">
      <c r="B13" s="33" t="s">
        <v>113</v>
      </c>
    </row>
    <row r="14" ht="30" customHeight="1" spans="2:2" x14ac:dyDescent="0.25">
      <c r="B14" s="33" t="s">
        <v>114</v>
      </c>
    </row>
    <row r="15" ht="30" customHeight="1" spans="2:2" x14ac:dyDescent="0.25">
      <c r="B15" s="33" t="s">
        <v>115</v>
      </c>
    </row>
    <row r="16" ht="8" customHeight="1" spans="2:2" x14ac:dyDescent="0.25">
      <c r="B16" s="33" t="s">
        <v>116</v>
      </c>
    </row>
    <row r="17" ht="30" customHeight="1" spans="2:2" x14ac:dyDescent="0.25">
      <c r="B17" s="35" t="s">
        <v>117</v>
      </c>
    </row>
    <row r="19" ht="20" customHeight="1" spans="2:2" x14ac:dyDescent="0.25">
      <c r="B19" s="36" t="s">
        <v>118</v>
      </c>
    </row>
    <row r="20" ht="30" customHeight="1" spans="2:2" x14ac:dyDescent="0.25">
      <c r="B20" s="33" t="s">
        <v>119</v>
      </c>
    </row>
    <row r="22" ht="18" customHeight="1" spans="2:2" x14ac:dyDescent="0.25">
      <c r="B22" s="37" t="s">
        <v>120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Departman Bazlı</vt:lpstr>
      <vt:lpstr>Aylık Takip</vt:lpstr>
      <vt:lpstr>Ayrılış Kayıtları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Personel Devir Hızı Hesaplama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