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Hedefler" state="visible" r:id="rId4"/>
    <sheet sheetId="2" name="Anahtar Sonuçlar" state="visible" r:id="rId5"/>
    <sheet sheetId="3" name="Çeyrek Özeti" state="visible" r:id="rId6"/>
    <sheet sheetId="4" name="Özet" state="visible" r:id="rId7"/>
    <sheet sheetId="5" name="Nasıl Kullanılır" state="visible" r:id="rId8"/>
  </sheets>
  <definedNames>
    <definedName name="_xlnm.Print_Titles" localSheetId="0">'Hedefler'!$5:$5</definedName>
    <definedName name="_xlnm.Print_Titles" localSheetId="1">'Anahtar Sonuçlar'!$5:$5</definedName>
    <definedName name="_xlnm.Print_Titles" localSheetId="2">'Çeyrek Özeti'!$5:$5</definedName>
  </definedNames>
  <calcPr calcId="171027"/>
</workbook>
</file>

<file path=xl/comments2.xml><?xml version="1.0" encoding="utf-8"?>
<comments xmlns="http://schemas.openxmlformats.org/spreadsheetml/2006/main">
  <authors>
    <author>Author</author>
  </authors>
  <commentList>
    <comment ref="I5" authorId="0">
      <text>
        <r>
          <t>(Güncel − Başlangıç) ÷ (Hedef − Başlangıç); %0 ile %100 arasında sınırlandırılır.</t>
        </r>
      </text>
    </comment>
    <comment ref="J5" authorId="0">
      <text>
        <r>
          <t>KS'ye dönem sonunda ulaşma konusundaki güven: 1 = çok düşük, 10 = kesin.</t>
        </r>
      </text>
    </comment>
  </commentList>
</comments>
</file>

<file path=xl/sharedStrings.xml><?xml version="1.0" encoding="utf-8"?>
<sst xmlns="http://schemas.openxmlformats.org/spreadsheetml/2006/main" count="137" uniqueCount="100">
  <si>
    <t>OKR Takip Tablosu</t>
  </si>
  <si>
    <t>Dönem: [Yıl]  ·  Ekip / Birim: [Ekip Adı]</t>
  </si>
  <si>
    <t>ikpartner.com  ·  Ücretsiz İK şablonu  ·  0538 949 22 87</t>
  </si>
  <si>
    <t>Hedef Kodu</t>
  </si>
  <si>
    <t>Hedef (Objective)</t>
  </si>
  <si>
    <t>Hedef Sahibi</t>
  </si>
  <si>
    <t>Çeyrek</t>
  </si>
  <si>
    <t>Hedef Türü</t>
  </si>
  <si>
    <t>KS Sayısı</t>
  </si>
  <si>
    <t>Ortalama İlerleme</t>
  </si>
  <si>
    <t>Ortalama Güven</t>
  </si>
  <si>
    <t>Durum</t>
  </si>
  <si>
    <t>H1</t>
  </si>
  <si>
    <t>İşe alım sürecini hızlandırmak ve doğru adayı kazanmak</t>
  </si>
  <si>
    <t>[İşe Alım Uzmanı]</t>
  </si>
  <si>
    <t>Ç1</t>
  </si>
  <si>
    <t>Taahhüt</t>
  </si>
  <si>
    <t>H2</t>
  </si>
  <si>
    <t>Düzenli geri bildirimi yöneticiler için alışkanlık yapmak</t>
  </si>
  <si>
    <t>[İK Müdürü]</t>
  </si>
  <si>
    <t>İddialı</t>
  </si>
  <si>
    <t>H3</t>
  </si>
  <si>
    <t>İlk günden aidiyet hissettiren bir oryantasyon kurmak</t>
  </si>
  <si>
    <t>[İK Uzmanı]</t>
  </si>
  <si>
    <t>Ç2</t>
  </si>
  <si>
    <t>KS Kodu</t>
  </si>
  <si>
    <t>Anahtar Sonuç (Key Result)</t>
  </si>
  <si>
    <t>Sorumlu</t>
  </si>
  <si>
    <t>Ölçü Birimi</t>
  </si>
  <si>
    <t>Başlangıç</t>
  </si>
  <si>
    <t>Hedef Değer</t>
  </si>
  <si>
    <t>Güncel Değer</t>
  </si>
  <si>
    <t>İlerleme %</t>
  </si>
  <si>
    <t>Güven (1–10)</t>
  </si>
  <si>
    <t>Son Güncelleme</t>
  </si>
  <si>
    <t>Not / Engel</t>
  </si>
  <si>
    <t>KS1.1</t>
  </si>
  <si>
    <t>Pozisyon doldurma süresini 45 günden 30 güne indirmek</t>
  </si>
  <si>
    <t>[Ad Soyad]</t>
  </si>
  <si>
    <t>gün</t>
  </si>
  <si>
    <t>Teknik pozisyonlarda aday havuzu dar</t>
  </si>
  <si>
    <t>KS1.2</t>
  </si>
  <si>
    <t>İlk 90 günde ayrılma oranını %18'den %10'a düşürmek</t>
  </si>
  <si>
    <t>%</t>
  </si>
  <si>
    <t>KS1.3</t>
  </si>
  <si>
    <t>Aday deneyimi puanını 3,6'dan 4,3'e çıkarmak</t>
  </si>
  <si>
    <t>puan</t>
  </si>
  <si>
    <t>KS2.1</t>
  </si>
  <si>
    <t>Düzenli birebir yapan yönetici oranını %80'e çıkarmak</t>
  </si>
  <si>
    <t>KS2.2</t>
  </si>
  <si>
    <t>40 yöneticinin geri bildirim atölyesini tamamlaması</t>
  </si>
  <si>
    <t>kişi</t>
  </si>
  <si>
    <t>KS3.1</t>
  </si>
  <si>
    <t>Oryantasyon memnuniyet puanını 4,5'e çıkarmak</t>
  </si>
  <si>
    <t>Yeni program Ç2 ortasında başlıyor</t>
  </si>
  <si>
    <t>KS3.2</t>
  </si>
  <si>
    <t>Dijital oryantasyon modülü tamamlama oranı %90</t>
  </si>
  <si>
    <t>Hedef Sayısı</t>
  </si>
  <si>
    <t>Yolunda</t>
  </si>
  <si>
    <t>Risk Altında</t>
  </si>
  <si>
    <t>Kritik</t>
  </si>
  <si>
    <t>Değerlendirme Notu</t>
  </si>
  <si>
    <t>Ç3</t>
  </si>
  <si>
    <t>Ç4</t>
  </si>
  <si>
    <t>YIL</t>
  </si>
  <si>
    <t>Ayarlar</t>
  </si>
  <si>
    <t>Dönem / yıl</t>
  </si>
  <si>
    <t>[2027]</t>
  </si>
  <si>
    <t>Ekip / birim</t>
  </si>
  <si>
    <t>[Ekip Adı]</t>
  </si>
  <si>
    <t>OKR sorumlusu</t>
  </si>
  <si>
    <t>Durum eşikleri</t>
  </si>
  <si>
    <t>'Yolunda' için en az ilerleme</t>
  </si>
  <si>
    <t>Bu oranın üzerindeki KS ve hedefler 'Yolunda' görünür.</t>
  </si>
  <si>
    <t>'Risk altında' için en az ilerleme</t>
  </si>
  <si>
    <t>Bunun altı 'Kritik' olarak işaretlenir.</t>
  </si>
  <si>
    <t>Genel görünüm</t>
  </si>
  <si>
    <t>Toplam hedef sayısı</t>
  </si>
  <si>
    <t>Toplam anahtar sonuç sayısı</t>
  </si>
  <si>
    <t>Anahtar sonuçların ortalama ilerlemesi</t>
  </si>
  <si>
    <t>Yolunda olan KS</t>
  </si>
  <si>
    <t>Risk altındaki KS</t>
  </si>
  <si>
    <t>Kritik KS</t>
  </si>
  <si>
    <t>Haftalık OKR toplantısında önce bu KS'leri konuşun.</t>
  </si>
  <si>
    <t>Ortalama güven puanı (1–10)</t>
  </si>
  <si>
    <t>Güveni 4 ve altında olan KS</t>
  </si>
  <si>
    <t>Nasıl Kullanılır?</t>
  </si>
  <si>
    <t>Hedefleri (Objective) ve her hedefe bağlı anahtar sonuçları (Key Result) tek dosyada izleyen OKR takip tablosu. Başlangıç, hedef ve güncel değerlerden ilerleme yüzdesini otomatik hesaplar; azalması istenen göstergelerde (ör. süre, oran) de doğru çalışır. Hedef bazında ortalama ilerleme, güven puanı ve durum ile çeyrek özetini otomatik üretir. Tablolardaki satırlar bir İK ekibine ait örnek veridir; kendi OKR'larınızı girmeden önce silin.</t>
  </si>
  <si>
    <t>Kullanım adımları</t>
  </si>
  <si>
    <t>1. Özet sayfasında dönem ve ekip bilgisini girin; 'Yolunda' ve 'Risk altında' durum eşiklerini şirketinizin OKR yaklaşımına göre ayarlayın.</t>
  </si>
  <si>
    <t>2. Hedefler sayfasına her hedef için bir satır ekleyin: benzersiz bir Hedef Kodu (H1, H2…), ilham verici ve nitel bir hedef cümlesi, hedef sahibi, çeyrek ve hedef türü (Taahhüt / İddialı).</t>
  </si>
  <si>
    <t>3. Anahtar Sonuçlar sayfasında her KS'yi bağlı olduğu Hedef Kodu ile yazın. Ölçü birimini, başlangıç, hedef ve güncel değeri sayı olarak girin. Hedef bir azalma ise (ör. 45 günden 30 güne) hedef değeri başlangıçtan küçük yazmanız yeterlidir.</t>
  </si>
  <si>
    <t>4. Güncel değeri ve güven puanını (1 = hedefe ulaşmak çok zor, 10 = kesin ulaşılır) her hafta veya iki haftada bir güncelleyin; Son Güncelleme tarihini doldurun ve engelleri Not sütununa yazın.</t>
  </si>
  <si>
    <t>5. İlerleme %, Durum, hedef ortalamaları ve Çeyrek Özeti otomatik hesaplanır. İddialı hedeflerde tam puan beklenmediğini, taahhüt hedeflerinde ise tamamlanmanın esas olduğunu ekibinizle konuşun.</t>
  </si>
  <si>
    <t>6. Çeyrek sonunda her KS için kapanış değerini girin, Çeyrek Özeti'ndeki Değerlendirme Notu sütununa öğrendiklerinizi yazın ve bir sonraki çeyreğin OKR'larını yeni satırlar olarak ekleyin.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</si>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</sst>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xf numFmtId="0" fontId="5" fillId="0" borderId="2" xfId="0" applyFont="1" applyBorder="1" applyAlignment="1">
      <alignment vertical="top" wrapText="1"/>
    </xf>
    <xf numFmtId="0" fontId="5" fillId="0" borderId="2" xfId="0" applyFont="1" applyBorder="1" applyAlignment="1">
      <alignment horizontal="center"/>
    </xf>
    <xf numFmtId="3" fontId="6" fillId="3" borderId="2" xfId="0" applyNumberFormat="1" applyFont="1" applyFill="1" applyBorder="1"/>
    <xf numFmtId="9" fontId="6" fillId="3" borderId="2" xfId="0" applyNumberFormat="1" applyFont="1" applyFill="1" applyBorder="1"/>
    <xf numFmtId="4" fontId="6" fillId="3" borderId="2" xfId="0" applyNumberFormat="1" applyFont="1" applyFill="1" applyBorder="1"/>
    <xf numFmtId="0" fontId="6" fillId="3" borderId="2" xfId="0" applyFont="1" applyFill="1" applyBorder="1"/>
    <xf numFmtId="0" fontId="7" fillId="0" borderId="2" xfId="0" applyFont="1" applyBorder="1"/>
    <xf numFmtId="0" fontId="7" fillId="0" borderId="2" xfId="0" applyFont="1" applyBorder="1" applyAlignment="1">
      <alignment vertical="top" wrapText="1"/>
    </xf>
    <xf numFmtId="0" fontId="7" fillId="0" borderId="2" xfId="0" applyFont="1" applyBorder="1" applyAlignment="1">
      <alignment horizontal="center"/>
    </xf>
    <xf numFmtId="4" fontId="5" fillId="0" borderId="2" xfId="0" applyNumberFormat="1" applyFont="1" applyBorder="1"/>
    <xf numFmtId="3" fontId="5" fillId="0" borderId="2" xfId="0" applyNumberFormat="1" applyFont="1" applyBorder="1"/>
    <xf numFmtId="164" fontId="5" fillId="0" borderId="2" xfId="0" applyNumberFormat="1" applyFont="1" applyBorder="1" applyAlignment="1">
      <alignment horizontal="center"/>
    </xf>
    <xf numFmtId="4" fontId="7" fillId="0" borderId="2" xfId="0" applyNumberFormat="1" applyFont="1" applyBorder="1"/>
    <xf numFmtId="3" fontId="7" fillId="0" borderId="2" xfId="0" applyNumberFormat="1" applyFont="1" applyBorder="1"/>
    <xf numFmtId="164" fontId="7" fillId="0" borderId="2" xfId="0" applyNumberFormat="1" applyFont="1" applyBorder="1" applyAlignment="1">
      <alignment horizontal="center"/>
    </xf>
    <xf numFmtId="0" fontId="8" fillId="4" borderId="3" xfId="0" applyFont="1" applyFill="1" applyBorder="1"/>
    <xf numFmtId="3" fontId="8" fillId="4" borderId="3" xfId="0" applyNumberFormat="1" applyFont="1" applyFill="1" applyBorder="1"/>
    <xf numFmtId="9" fontId="8" fillId="4" borderId="3" xfId="0" applyNumberFormat="1" applyFont="1" applyFill="1" applyBorder="1"/>
    <xf numFmtId="4" fontId="8" fillId="4" borderId="3" xfId="0" applyNumberFormat="1" applyFont="1" applyFill="1" applyBorder="1"/>
    <xf numFmtId="0" fontId="9" fillId="0" borderId="0" xfId="0" applyFont="1"/>
    <xf numFmtId="0" fontId="8" fillId="3" borderId="2" xfId="0" applyFont="1" applyFill="1" applyBorder="1"/>
    <xf numFmtId="0" fontId="10" fillId="5" borderId="2" xfId="0" applyFont="1" applyFill="1" applyBorder="1" applyAlignment="1">
      <alignment horizontal="right"/>
    </xf>
    <xf numFmtId="9" fontId="10" fillId="5" borderId="2" xfId="0" applyNumberFormat="1" applyFont="1" applyFill="1" applyBorder="1" applyAlignment="1">
      <alignment horizontal="right"/>
    </xf>
    <xf numFmtId="0" fontId="11" fillId="0" borderId="0" xfId="0" applyFont="1"/>
    <xf numFmtId="3" fontId="12" fillId="0" borderId="2" xfId="0" applyNumberFormat="1" applyFont="1" applyBorder="1" applyAlignment="1">
      <alignment horizontal="right"/>
    </xf>
    <xf numFmtId="9" fontId="12" fillId="0" borderId="2" xfId="0" applyNumberFormat="1" applyFont="1" applyBorder="1" applyAlignment="1">
      <alignment horizontal="right"/>
    </xf>
    <xf numFmtId="4" fontId="12" fillId="0" borderId="2" xfId="0" applyNumberFormat="1" applyFont="1" applyBorder="1" applyAlignment="1">
      <alignment horizontal="right"/>
    </xf>
    <xf numFmtId="0" fontId="7"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cellXfs>
  <cellStyles count="1">
    <cellStyle name="Normal" xfId="0" builtinId="0"/>
  </cellStyles>
  <dxfs count="9">
    <dxf>
      <fill>
        <patternFill patternType="solid">
          <bgColor rgb="FFE3F6F4"/>
        </patternFill>
      </fill>
    </dxf>
    <dxf>
      <fill>
        <patternFill patternType="solid">
          <bgColor rgb="FFFFF4D6"/>
        </patternFill>
      </fill>
    </dxf>
    <dxf>
      <fill>
        <patternFill patternType="solid">
          <bgColor rgb="FFFDE2E1"/>
        </patternFill>
      </fill>
    </dxf>
    <dxf>
      <fill>
        <patternFill patternType="solid">
          <bgColor rgb="FFFDE2E1"/>
        </patternFill>
      </fill>
    </dxf>
    <dxf>
      <fill>
        <patternFill patternType="solid">
          <bgColor rgb="FFE3F6F4"/>
        </patternFill>
      </fill>
    </dxf>
    <dxf>
      <fill>
        <patternFill patternType="solid">
          <bgColor rgb="FFE3F6F4"/>
        </patternFill>
      </fill>
    </dxf>
    <dxf>
      <fill>
        <patternFill patternType="solid">
          <bgColor rgb="FFFFF4D6"/>
        </patternFill>
      </fill>
    </dxf>
    <dxf>
      <fill>
        <patternFill patternType="solid">
          <bgColor rgb="FFFDE2E1"/>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15000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12000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15000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workbookViewId="0" showGridLines="0">
      <pane xSplit="2" ySplit="5" topLeftCell="C6" activePane="bottomRight" state="frozen"/>
      <selection pane="bottomRight"/>
    </sheetView>
  </sheetViews>
  <sheetFormatPr defaultRowHeight="15" outlineLevelRow="0" outlineLevelCol="0" x14ac:dyDescent="55"/>
  <cols>
    <col min="1" max="1" width="10" customWidth="1"/>
    <col min="2" max="2" width="58" customWidth="1"/>
    <col min="3" max="3" width="18" customWidth="1"/>
    <col min="5" max="5" width="11" customWidth="1"/>
    <col min="7" max="7" width="11" customWidth="1"/>
    <col min="8" max="8" width="10" customWidth="1"/>
    <col min="9" max="9" width="13" customWidth="1"/>
  </cols>
  <sheetData>
    <row r="1" ht="34" customHeight="1" spans="2:2" x14ac:dyDescent="0.25">
      <c r="B1" s="1" t="s">
        <v>0</v>
      </c>
    </row>
    <row r="2" ht="18" customHeight="1" spans="2:2" x14ac:dyDescent="0.25">
      <c r="B2" s="2" t="s">
        <v>1</v>
      </c>
    </row>
    <row r="3" ht="16" customHeight="1" spans="2:2" x14ac:dyDescent="0.25">
      <c r="B3" s="3" t="s">
        <v>2</v>
      </c>
    </row>
    <row r="4" spans="1:9" x14ac:dyDescent="0.25">
      <c r="A4" s="4"/>
      <c r="B4" s="4"/>
      <c r="C4" s="4"/>
      <c r="D4" s="4"/>
      <c r="E4" s="4"/>
      <c r="F4" s="4"/>
      <c r="G4" s="4"/>
      <c r="H4" s="4"/>
      <c r="I4" s="4"/>
    </row>
    <row r="5" ht="30" customHeight="1" spans="1:9" x14ac:dyDescent="0.25">
      <c r="A5" s="5" t="s">
        <v>3</v>
      </c>
      <c r="B5" s="5" t="s">
        <v>4</v>
      </c>
      <c r="C5" s="5" t="s">
        <v>5</v>
      </c>
      <c r="D5" s="5" t="s">
        <v>6</v>
      </c>
      <c r="E5" s="5" t="s">
        <v>7</v>
      </c>
      <c r="F5" s="5" t="s">
        <v>8</v>
      </c>
      <c r="G5" s="5" t="s">
        <v>9</v>
      </c>
      <c r="H5" s="5" t="s">
        <v>10</v>
      </c>
      <c r="I5" s="5" t="s">
        <v>11</v>
      </c>
    </row>
    <row r="6" spans="1:9" x14ac:dyDescent="0.25">
      <c r="A6" s="6" t="s">
        <v>12</v>
      </c>
      <c r="B6" s="7" t="s">
        <v>13</v>
      </c>
      <c r="C6" s="6" t="s">
        <v>14</v>
      </c>
      <c r="D6" s="8" t="s">
        <v>15</v>
      </c>
      <c r="E6" s="8" t="s">
        <v>16</v>
      </c>
      <c r="F6" s="9">
        <f>IF(A6="","",COUNTIF('Anahtar Sonuçlar'!$B$6:$B$65,A6))</f>
      </c>
      <c r="G6" s="10">
        <f>IF(A6="","",IFERROR(AVERAGEIF('Anahtar Sonuçlar'!$B$6:$B$65,A6,'Anahtar Sonuçlar'!$I$6:$I$65),""))</f>
      </c>
      <c r="H6" s="11">
        <f>IF(A6="","",IFERROR(AVERAGEIF('Anahtar Sonuçlar'!$B$6:$B$65,A6,'Anahtar Sonuçlar'!$J$6:$J$65),""))</f>
      </c>
      <c r="I6" s="12">
        <f>IF(G6="","",IF(G6&gt;='Özet'!$C$10,"Yolunda",IF(G6&gt;='Özet'!$C$11,"Risk altında","Kritik")))</f>
      </c>
    </row>
    <row r="7" spans="1:9" x14ac:dyDescent="0.25">
      <c r="A7" s="6" t="s">
        <v>17</v>
      </c>
      <c r="B7" s="7" t="s">
        <v>18</v>
      </c>
      <c r="C7" s="6" t="s">
        <v>19</v>
      </c>
      <c r="D7" s="8" t="s">
        <v>15</v>
      </c>
      <c r="E7" s="8" t="s">
        <v>20</v>
      </c>
      <c r="F7" s="9">
        <f>IF(A7="","",COUNTIF('Anahtar Sonuçlar'!$B$6:$B$65,A7))</f>
      </c>
      <c r="G7" s="10">
        <f>IF(A7="","",IFERROR(AVERAGEIF('Anahtar Sonuçlar'!$B$6:$B$65,A7,'Anahtar Sonuçlar'!$I$6:$I$65),""))</f>
      </c>
      <c r="H7" s="11">
        <f>IF(A7="","",IFERROR(AVERAGEIF('Anahtar Sonuçlar'!$B$6:$B$65,A7,'Anahtar Sonuçlar'!$J$6:$J$65),""))</f>
      </c>
      <c r="I7" s="12">
        <f>IF(G7="","",IF(G7&gt;='Özet'!$C$10,"Yolunda",IF(G7&gt;='Özet'!$C$11,"Risk altında","Kritik")))</f>
      </c>
    </row>
    <row r="8" spans="1:9" x14ac:dyDescent="0.25">
      <c r="A8" s="6" t="s">
        <v>21</v>
      </c>
      <c r="B8" s="7" t="s">
        <v>22</v>
      </c>
      <c r="C8" s="6" t="s">
        <v>23</v>
      </c>
      <c r="D8" s="8" t="s">
        <v>24</v>
      </c>
      <c r="E8" s="8" t="s">
        <v>16</v>
      </c>
      <c r="F8" s="9">
        <f>IF(A8="","",COUNTIF('Anahtar Sonuçlar'!$B$6:$B$65,A8))</f>
      </c>
      <c r="G8" s="10">
        <f>IF(A8="","",IFERROR(AVERAGEIF('Anahtar Sonuçlar'!$B$6:$B$65,A8,'Anahtar Sonuçlar'!$I$6:$I$65),""))</f>
      </c>
      <c r="H8" s="11">
        <f>IF(A8="","",IFERROR(AVERAGEIF('Anahtar Sonuçlar'!$B$6:$B$65,A8,'Anahtar Sonuçlar'!$J$6:$J$65),""))</f>
      </c>
      <c r="I8" s="12">
        <f>IF(G8="","",IF(G8&gt;='Özet'!$C$10,"Yolunda",IF(G8&gt;='Özet'!$C$11,"Risk altında","Kritik")))</f>
      </c>
    </row>
    <row r="9" spans="1:9" x14ac:dyDescent="0.25">
      <c r="A9" s="13"/>
      <c r="B9" s="14"/>
      <c r="C9" s="13"/>
      <c r="D9" s="15"/>
      <c r="E9" s="15"/>
      <c r="F9" s="9">
        <f>IF(A9="","",COUNTIF('Anahtar Sonuçlar'!$B$6:$B$65,A9))</f>
      </c>
      <c r="G9" s="10">
        <f>IF(A9="","",IFERROR(AVERAGEIF('Anahtar Sonuçlar'!$B$6:$B$65,A9,'Anahtar Sonuçlar'!$I$6:$I$65),""))</f>
      </c>
      <c r="H9" s="11">
        <f>IF(A9="","",IFERROR(AVERAGEIF('Anahtar Sonuçlar'!$B$6:$B$65,A9,'Anahtar Sonuçlar'!$J$6:$J$65),""))</f>
      </c>
      <c r="I9" s="12">
        <f>IF(G9="","",IF(G9&gt;='Özet'!$C$10,"Yolunda",IF(G9&gt;='Özet'!$C$11,"Risk altında","Kritik")))</f>
      </c>
    </row>
    <row r="10" spans="1:9" x14ac:dyDescent="0.25">
      <c r="A10" s="13"/>
      <c r="B10" s="14"/>
      <c r="C10" s="13"/>
      <c r="D10" s="15"/>
      <c r="E10" s="15"/>
      <c r="F10" s="9">
        <f>IF(A10="","",COUNTIF('Anahtar Sonuçlar'!$B$6:$B$65,A10))</f>
      </c>
      <c r="G10" s="10">
        <f>IF(A10="","",IFERROR(AVERAGEIF('Anahtar Sonuçlar'!$B$6:$B$65,A10,'Anahtar Sonuçlar'!$I$6:$I$65),""))</f>
      </c>
      <c r="H10" s="11">
        <f>IF(A10="","",IFERROR(AVERAGEIF('Anahtar Sonuçlar'!$B$6:$B$65,A10,'Anahtar Sonuçlar'!$J$6:$J$65),""))</f>
      </c>
      <c r="I10" s="12">
        <f>IF(G10="","",IF(G10&gt;='Özet'!$C$10,"Yolunda",IF(G10&gt;='Özet'!$C$11,"Risk altında","Kritik")))</f>
      </c>
    </row>
    <row r="11" spans="1:9" x14ac:dyDescent="0.25">
      <c r="A11" s="13"/>
      <c r="B11" s="14"/>
      <c r="C11" s="13"/>
      <c r="D11" s="15"/>
      <c r="E11" s="15"/>
      <c r="F11" s="9">
        <f>IF(A11="","",COUNTIF('Anahtar Sonuçlar'!$B$6:$B$65,A11))</f>
      </c>
      <c r="G11" s="10">
        <f>IF(A11="","",IFERROR(AVERAGEIF('Anahtar Sonuçlar'!$B$6:$B$65,A11,'Anahtar Sonuçlar'!$I$6:$I$65),""))</f>
      </c>
      <c r="H11" s="11">
        <f>IF(A11="","",IFERROR(AVERAGEIF('Anahtar Sonuçlar'!$B$6:$B$65,A11,'Anahtar Sonuçlar'!$J$6:$J$65),""))</f>
      </c>
      <c r="I11" s="12">
        <f>IF(G11="","",IF(G11&gt;='Özet'!$C$10,"Yolunda",IF(G11&gt;='Özet'!$C$11,"Risk altında","Kritik")))</f>
      </c>
    </row>
    <row r="12" spans="1:9" x14ac:dyDescent="0.25">
      <c r="A12" s="13"/>
      <c r="B12" s="14"/>
      <c r="C12" s="13"/>
      <c r="D12" s="15"/>
      <c r="E12" s="15"/>
      <c r="F12" s="9">
        <f>IF(A12="","",COUNTIF('Anahtar Sonuçlar'!$B$6:$B$65,A12))</f>
      </c>
      <c r="G12" s="10">
        <f>IF(A12="","",IFERROR(AVERAGEIF('Anahtar Sonuçlar'!$B$6:$B$65,A12,'Anahtar Sonuçlar'!$I$6:$I$65),""))</f>
      </c>
      <c r="H12" s="11">
        <f>IF(A12="","",IFERROR(AVERAGEIF('Anahtar Sonuçlar'!$B$6:$B$65,A12,'Anahtar Sonuçlar'!$J$6:$J$65),""))</f>
      </c>
      <c r="I12" s="12">
        <f>IF(G12="","",IF(G12&gt;='Özet'!$C$10,"Yolunda",IF(G12&gt;='Özet'!$C$11,"Risk altında","Kritik")))</f>
      </c>
    </row>
    <row r="13" spans="1:9" x14ac:dyDescent="0.25">
      <c r="A13" s="13"/>
      <c r="B13" s="14"/>
      <c r="C13" s="13"/>
      <c r="D13" s="15"/>
      <c r="E13" s="15"/>
      <c r="F13" s="9">
        <f>IF(A13="","",COUNTIF('Anahtar Sonuçlar'!$B$6:$B$65,A13))</f>
      </c>
      <c r="G13" s="10">
        <f>IF(A13="","",IFERROR(AVERAGEIF('Anahtar Sonuçlar'!$B$6:$B$65,A13,'Anahtar Sonuçlar'!$I$6:$I$65),""))</f>
      </c>
      <c r="H13" s="11">
        <f>IF(A13="","",IFERROR(AVERAGEIF('Anahtar Sonuçlar'!$B$6:$B$65,A13,'Anahtar Sonuçlar'!$J$6:$J$65),""))</f>
      </c>
      <c r="I13" s="12">
        <f>IF(G13="","",IF(G13&gt;='Özet'!$C$10,"Yolunda",IF(G13&gt;='Özet'!$C$11,"Risk altında","Kritik")))</f>
      </c>
    </row>
    <row r="14" spans="1:9" x14ac:dyDescent="0.25">
      <c r="A14" s="13"/>
      <c r="B14" s="14"/>
      <c r="C14" s="13"/>
      <c r="D14" s="15"/>
      <c r="E14" s="15"/>
      <c r="F14" s="9">
        <f>IF(A14="","",COUNTIF('Anahtar Sonuçlar'!$B$6:$B$65,A14))</f>
      </c>
      <c r="G14" s="10">
        <f>IF(A14="","",IFERROR(AVERAGEIF('Anahtar Sonuçlar'!$B$6:$B$65,A14,'Anahtar Sonuçlar'!$I$6:$I$65),""))</f>
      </c>
      <c r="H14" s="11">
        <f>IF(A14="","",IFERROR(AVERAGEIF('Anahtar Sonuçlar'!$B$6:$B$65,A14,'Anahtar Sonuçlar'!$J$6:$J$65),""))</f>
      </c>
      <c r="I14" s="12">
        <f>IF(G14="","",IF(G14&gt;='Özet'!$C$10,"Yolunda",IF(G14&gt;='Özet'!$C$11,"Risk altında","Kritik")))</f>
      </c>
    </row>
    <row r="15" spans="1:9" x14ac:dyDescent="0.25">
      <c r="A15" s="13"/>
      <c r="B15" s="14"/>
      <c r="C15" s="13"/>
      <c r="D15" s="15"/>
      <c r="E15" s="15"/>
      <c r="F15" s="9">
        <f>IF(A15="","",COUNTIF('Anahtar Sonuçlar'!$B$6:$B$65,A15))</f>
      </c>
      <c r="G15" s="10">
        <f>IF(A15="","",IFERROR(AVERAGEIF('Anahtar Sonuçlar'!$B$6:$B$65,A15,'Anahtar Sonuçlar'!$I$6:$I$65),""))</f>
      </c>
      <c r="H15" s="11">
        <f>IF(A15="","",IFERROR(AVERAGEIF('Anahtar Sonuçlar'!$B$6:$B$65,A15,'Anahtar Sonuçlar'!$J$6:$J$65),""))</f>
      </c>
      <c r="I15" s="12">
        <f>IF(G15="","",IF(G15&gt;='Özet'!$C$10,"Yolunda",IF(G15&gt;='Özet'!$C$11,"Risk altında","Kritik")))</f>
      </c>
    </row>
    <row r="16" spans="1:9" x14ac:dyDescent="0.25">
      <c r="A16" s="13"/>
      <c r="B16" s="14"/>
      <c r="C16" s="13"/>
      <c r="D16" s="15"/>
      <c r="E16" s="15"/>
      <c r="F16" s="9">
        <f>IF(A16="","",COUNTIF('Anahtar Sonuçlar'!$B$6:$B$65,A16))</f>
      </c>
      <c r="G16" s="10">
        <f>IF(A16="","",IFERROR(AVERAGEIF('Anahtar Sonuçlar'!$B$6:$B$65,A16,'Anahtar Sonuçlar'!$I$6:$I$65),""))</f>
      </c>
      <c r="H16" s="11">
        <f>IF(A16="","",IFERROR(AVERAGEIF('Anahtar Sonuçlar'!$B$6:$B$65,A16,'Anahtar Sonuçlar'!$J$6:$J$65),""))</f>
      </c>
      <c r="I16" s="12">
        <f>IF(G16="","",IF(G16&gt;='Özet'!$C$10,"Yolunda",IF(G16&gt;='Özet'!$C$11,"Risk altında","Kritik")))</f>
      </c>
    </row>
    <row r="17" spans="1:9" x14ac:dyDescent="0.25">
      <c r="A17" s="13"/>
      <c r="B17" s="14"/>
      <c r="C17" s="13"/>
      <c r="D17" s="15"/>
      <c r="E17" s="15"/>
      <c r="F17" s="9">
        <f>IF(A17="","",COUNTIF('Anahtar Sonuçlar'!$B$6:$B$65,A17))</f>
      </c>
      <c r="G17" s="10">
        <f>IF(A17="","",IFERROR(AVERAGEIF('Anahtar Sonuçlar'!$B$6:$B$65,A17,'Anahtar Sonuçlar'!$I$6:$I$65),""))</f>
      </c>
      <c r="H17" s="11">
        <f>IF(A17="","",IFERROR(AVERAGEIF('Anahtar Sonuçlar'!$B$6:$B$65,A17,'Anahtar Sonuçlar'!$J$6:$J$65),""))</f>
      </c>
      <c r="I17" s="12">
        <f>IF(G17="","",IF(G17&gt;='Özet'!$C$10,"Yolunda",IF(G17&gt;='Özet'!$C$11,"Risk altında","Kritik")))</f>
      </c>
    </row>
    <row r="18" spans="1:9" x14ac:dyDescent="0.25">
      <c r="A18" s="13"/>
      <c r="B18" s="14"/>
      <c r="C18" s="13"/>
      <c r="D18" s="15"/>
      <c r="E18" s="15"/>
      <c r="F18" s="9">
        <f>IF(A18="","",COUNTIF('Anahtar Sonuçlar'!$B$6:$B$65,A18))</f>
      </c>
      <c r="G18" s="10">
        <f>IF(A18="","",IFERROR(AVERAGEIF('Anahtar Sonuçlar'!$B$6:$B$65,A18,'Anahtar Sonuçlar'!$I$6:$I$65),""))</f>
      </c>
      <c r="H18" s="11">
        <f>IF(A18="","",IFERROR(AVERAGEIF('Anahtar Sonuçlar'!$B$6:$B$65,A18,'Anahtar Sonuçlar'!$J$6:$J$65),""))</f>
      </c>
      <c r="I18" s="12">
        <f>IF(G18="","",IF(G18&gt;='Özet'!$C$10,"Yolunda",IF(G18&gt;='Özet'!$C$11,"Risk altında","Kritik")))</f>
      </c>
    </row>
    <row r="19" spans="1:9" x14ac:dyDescent="0.25">
      <c r="A19" s="13"/>
      <c r="B19" s="14"/>
      <c r="C19" s="13"/>
      <c r="D19" s="15"/>
      <c r="E19" s="15"/>
      <c r="F19" s="9">
        <f>IF(A19="","",COUNTIF('Anahtar Sonuçlar'!$B$6:$B$65,A19))</f>
      </c>
      <c r="G19" s="10">
        <f>IF(A19="","",IFERROR(AVERAGEIF('Anahtar Sonuçlar'!$B$6:$B$65,A19,'Anahtar Sonuçlar'!$I$6:$I$65),""))</f>
      </c>
      <c r="H19" s="11">
        <f>IF(A19="","",IFERROR(AVERAGEIF('Anahtar Sonuçlar'!$B$6:$B$65,A19,'Anahtar Sonuçlar'!$J$6:$J$65),""))</f>
      </c>
      <c r="I19" s="12">
        <f>IF(G19="","",IF(G19&gt;='Özet'!$C$10,"Yolunda",IF(G19&gt;='Özet'!$C$11,"Risk altında","Kritik")))</f>
      </c>
    </row>
    <row r="20" spans="1:9" x14ac:dyDescent="0.25">
      <c r="A20" s="13"/>
      <c r="B20" s="14"/>
      <c r="C20" s="13"/>
      <c r="D20" s="15"/>
      <c r="E20" s="15"/>
      <c r="F20" s="9">
        <f>IF(A20="","",COUNTIF('Anahtar Sonuçlar'!$B$6:$B$65,A20))</f>
      </c>
      <c r="G20" s="10">
        <f>IF(A20="","",IFERROR(AVERAGEIF('Anahtar Sonuçlar'!$B$6:$B$65,A20,'Anahtar Sonuçlar'!$I$6:$I$65),""))</f>
      </c>
      <c r="H20" s="11">
        <f>IF(A20="","",IFERROR(AVERAGEIF('Anahtar Sonuçlar'!$B$6:$B$65,A20,'Anahtar Sonuçlar'!$J$6:$J$65),""))</f>
      </c>
      <c r="I20" s="12">
        <f>IF(G20="","",IF(G20&gt;='Özet'!$C$10,"Yolunda",IF(G20&gt;='Özet'!$C$11,"Risk altında","Kritik")))</f>
      </c>
    </row>
    <row r="21" spans="1:9" x14ac:dyDescent="0.25">
      <c r="A21" s="13"/>
      <c r="B21" s="14"/>
      <c r="C21" s="13"/>
      <c r="D21" s="15"/>
      <c r="E21" s="15"/>
      <c r="F21" s="9">
        <f>IF(A21="","",COUNTIF('Anahtar Sonuçlar'!$B$6:$B$65,A21))</f>
      </c>
      <c r="G21" s="10">
        <f>IF(A21="","",IFERROR(AVERAGEIF('Anahtar Sonuçlar'!$B$6:$B$65,A21,'Anahtar Sonuçlar'!$I$6:$I$65),""))</f>
      </c>
      <c r="H21" s="11">
        <f>IF(A21="","",IFERROR(AVERAGEIF('Anahtar Sonuçlar'!$B$6:$B$65,A21,'Anahtar Sonuçlar'!$J$6:$J$65),""))</f>
      </c>
      <c r="I21" s="12">
        <f>IF(G21="","",IF(G21&gt;='Özet'!$C$10,"Yolunda",IF(G21&gt;='Özet'!$C$11,"Risk altında","Kritik")))</f>
      </c>
    </row>
    <row r="22" spans="1:9" x14ac:dyDescent="0.25">
      <c r="A22" s="13"/>
      <c r="B22" s="14"/>
      <c r="C22" s="13"/>
      <c r="D22" s="15"/>
      <c r="E22" s="15"/>
      <c r="F22" s="9">
        <f>IF(A22="","",COUNTIF('Anahtar Sonuçlar'!$B$6:$B$65,A22))</f>
      </c>
      <c r="G22" s="10">
        <f>IF(A22="","",IFERROR(AVERAGEIF('Anahtar Sonuçlar'!$B$6:$B$65,A22,'Anahtar Sonuçlar'!$I$6:$I$65),""))</f>
      </c>
      <c r="H22" s="11">
        <f>IF(A22="","",IFERROR(AVERAGEIF('Anahtar Sonuçlar'!$B$6:$B$65,A22,'Anahtar Sonuçlar'!$J$6:$J$65),""))</f>
      </c>
      <c r="I22" s="12">
        <f>IF(G22="","",IF(G22&gt;='Özet'!$C$10,"Yolunda",IF(G22&gt;='Özet'!$C$11,"Risk altında","Kritik")))</f>
      </c>
    </row>
    <row r="23" spans="1:9" x14ac:dyDescent="0.25">
      <c r="A23" s="13"/>
      <c r="B23" s="14"/>
      <c r="C23" s="13"/>
      <c r="D23" s="15"/>
      <c r="E23" s="15"/>
      <c r="F23" s="9">
        <f>IF(A23="","",COUNTIF('Anahtar Sonuçlar'!$B$6:$B$65,A23))</f>
      </c>
      <c r="G23" s="10">
        <f>IF(A23="","",IFERROR(AVERAGEIF('Anahtar Sonuçlar'!$B$6:$B$65,A23,'Anahtar Sonuçlar'!$I$6:$I$65),""))</f>
      </c>
      <c r="H23" s="11">
        <f>IF(A23="","",IFERROR(AVERAGEIF('Anahtar Sonuçlar'!$B$6:$B$65,A23,'Anahtar Sonuçlar'!$J$6:$J$65),""))</f>
      </c>
      <c r="I23" s="12">
        <f>IF(G23="","",IF(G23&gt;='Özet'!$C$10,"Yolunda",IF(G23&gt;='Özet'!$C$11,"Risk altında","Kritik")))</f>
      </c>
    </row>
    <row r="24" spans="1:9" x14ac:dyDescent="0.25">
      <c r="A24" s="13"/>
      <c r="B24" s="14"/>
      <c r="C24" s="13"/>
      <c r="D24" s="15"/>
      <c r="E24" s="15"/>
      <c r="F24" s="9">
        <f>IF(A24="","",COUNTIF('Anahtar Sonuçlar'!$B$6:$B$65,A24))</f>
      </c>
      <c r="G24" s="10">
        <f>IF(A24="","",IFERROR(AVERAGEIF('Anahtar Sonuçlar'!$B$6:$B$65,A24,'Anahtar Sonuçlar'!$I$6:$I$65),""))</f>
      </c>
      <c r="H24" s="11">
        <f>IF(A24="","",IFERROR(AVERAGEIF('Anahtar Sonuçlar'!$B$6:$B$65,A24,'Anahtar Sonuçlar'!$J$6:$J$65),""))</f>
      </c>
      <c r="I24" s="12">
        <f>IF(G24="","",IF(G24&gt;='Özet'!$C$10,"Yolunda",IF(G24&gt;='Özet'!$C$11,"Risk altında","Kritik")))</f>
      </c>
    </row>
    <row r="25" spans="1:9" x14ac:dyDescent="0.25">
      <c r="A25" s="13"/>
      <c r="B25" s="14"/>
      <c r="C25" s="13"/>
      <c r="D25" s="15"/>
      <c r="E25" s="15"/>
      <c r="F25" s="9">
        <f>IF(A25="","",COUNTIF('Anahtar Sonuçlar'!$B$6:$B$65,A25))</f>
      </c>
      <c r="G25" s="10">
        <f>IF(A25="","",IFERROR(AVERAGEIF('Anahtar Sonuçlar'!$B$6:$B$65,A25,'Anahtar Sonuçlar'!$I$6:$I$65),""))</f>
      </c>
      <c r="H25" s="11">
        <f>IF(A25="","",IFERROR(AVERAGEIF('Anahtar Sonuçlar'!$B$6:$B$65,A25,'Anahtar Sonuçlar'!$J$6:$J$65),""))</f>
      </c>
      <c r="I25" s="12">
        <f>IF(G25="","",IF(G25&gt;='Özet'!$C$10,"Yolunda",IF(G25&gt;='Özet'!$C$11,"Risk altında","Kritik")))</f>
      </c>
    </row>
  </sheetData>
  <autoFilter ref="A5:I5"/>
  <conditionalFormatting sqref="I6:I25">
    <cfRule type="cellIs" dxfId="0" priority="1" operator="equal">
      <formula>"Yolunda"</formula>
    </cfRule>
  </conditionalFormatting>
  <conditionalFormatting sqref="I6:I25">
    <cfRule type="cellIs" dxfId="1" priority="1" operator="equal">
      <formula>"Risk altında"</formula>
    </cfRule>
  </conditionalFormatting>
  <conditionalFormatting sqref="I6:I25">
    <cfRule type="cellIs" dxfId="2" priority="1" operator="equal">
      <formula>"Kritik"</formula>
    </cfRule>
  </conditionalFormatting>
  <dataValidations count="4">
    <dataValidation type="list" allowBlank="1" showErrorMessage="1" errorTitle="Geçersiz değer" error="Listeden seçin: Ç1, Ç2, Ç3, Ç4" sqref="D10:D25">
      <formula1>"Ç1,Ç2,Ç3,Ç4"</formula1>
    </dataValidation>
    <dataValidation type="list" allowBlank="1" showErrorMessage="1" errorTitle="Geçersiz değer" error="Listeden seçin: Ç1, Ç2, Ç3, Ç4" sqref="D6:D25">
      <formula1>"Ç1,Ç2,Ç3,Ç4"</formula1>
    </dataValidation>
    <dataValidation type="list" allowBlank="1" showErrorMessage="1" errorTitle="Geçersiz değer" error="Listeden seçin: Taahhüt, İddialı" sqref="E10:E25">
      <formula1>"Taahhüt,İddialı"</formula1>
    </dataValidation>
    <dataValidation type="list" allowBlank="1" showErrorMessage="1" errorTitle="Geçersiz değer" error="Listeden seçin: Taahhüt, İddialı" sqref="E6:E25">
      <formula1>"Taahhüt,İddialı"</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howGridLines="0">
      <pane xSplit="3" ySplit="5" topLeftCell="D6" activePane="bottomRight" state="frozen"/>
      <selection pane="bottomRight"/>
    </sheetView>
  </sheetViews>
  <sheetFormatPr defaultRowHeight="15" outlineLevelRow="0" outlineLevelCol="0" x14ac:dyDescent="55"/>
  <cols>
    <col min="1" max="1" width="8" customWidth="1"/>
    <col min="3" max="3" width="52" customWidth="1"/>
    <col min="4" max="4" width="16" customWidth="1"/>
    <col min="5" max="9" width="10" customWidth="1"/>
    <col min="11" max="12" width="13" customWidth="1"/>
    <col min="13" max="13" width="36" customWidth="1"/>
  </cols>
  <sheetData>
    <row r="1" ht="34" customHeight="1" spans="2:2" x14ac:dyDescent="0.25">
      <c r="B1" s="1" t="s">
        <v>0</v>
      </c>
    </row>
    <row r="2" ht="18" customHeight="1" spans="2:2" x14ac:dyDescent="0.25">
      <c r="B2" s="2" t="s">
        <v>1</v>
      </c>
    </row>
    <row r="3" ht="16" customHeight="1" spans="2:2" x14ac:dyDescent="0.25">
      <c r="B3" s="3" t="s">
        <v>2</v>
      </c>
    </row>
    <row r="4" spans="1:13" x14ac:dyDescent="0.25">
      <c r="A4" s="4"/>
      <c r="B4" s="4"/>
      <c r="C4" s="4"/>
      <c r="D4" s="4"/>
      <c r="E4" s="4"/>
      <c r="F4" s="4"/>
      <c r="G4" s="4"/>
      <c r="H4" s="4"/>
      <c r="I4" s="4"/>
      <c r="J4" s="4"/>
      <c r="K4" s="4"/>
      <c r="L4" s="4"/>
      <c r="M4" s="4"/>
    </row>
    <row r="5" ht="30" customHeight="1" spans="1:13" x14ac:dyDescent="0.25">
      <c r="A5" s="5" t="s">
        <v>25</v>
      </c>
      <c r="B5" s="5" t="s">
        <v>3</v>
      </c>
      <c r="C5" s="5" t="s">
        <v>26</v>
      </c>
      <c r="D5" s="5" t="s">
        <v>27</v>
      </c>
      <c r="E5" s="5" t="s">
        <v>28</v>
      </c>
      <c r="F5" s="5" t="s">
        <v>29</v>
      </c>
      <c r="G5" s="5" t="s">
        <v>30</v>
      </c>
      <c r="H5" s="5" t="s">
        <v>31</v>
      </c>
      <c r="I5" s="5" t="s">
        <v>32</v>
      </c>
      <c r="J5" s="5" t="s">
        <v>33</v>
      </c>
      <c r="K5" s="5" t="s">
        <v>11</v>
      </c>
      <c r="L5" s="5" t="s">
        <v>34</v>
      </c>
      <c r="M5" s="5" t="s">
        <v>35</v>
      </c>
    </row>
    <row r="6" spans="1:13" x14ac:dyDescent="0.25">
      <c r="A6" s="6" t="s">
        <v>36</v>
      </c>
      <c r="B6" s="6" t="s">
        <v>12</v>
      </c>
      <c r="C6" s="7" t="s">
        <v>37</v>
      </c>
      <c r="D6" s="6" t="s">
        <v>38</v>
      </c>
      <c r="E6" s="6" t="s">
        <v>39</v>
      </c>
      <c r="F6" s="16">
        <v>45</v>
      </c>
      <c r="G6" s="16">
        <v>30</v>
      </c>
      <c r="H6" s="16">
        <v>38</v>
      </c>
      <c r="I6" s="10">
        <f>IF(OR(C6="",H6="",G6=""),"",IF(G6=F6,IF(H6=G6,1,0),MAX(0,MIN(1,(H6-F6)/(G6-F6)))))</f>
      </c>
      <c r="J6" s="17">
        <v>7</v>
      </c>
      <c r="K6" s="12">
        <f>IF(I6="","",IF(I6&gt;='Özet'!$C$10,"Yolunda",IF(I6&gt;='Özet'!$C$11,"Risk altında","Kritik")))</f>
      </c>
      <c r="L6" s="18">
        <v>46304</v>
      </c>
      <c r="M6" s="7" t="s">
        <v>40</v>
      </c>
    </row>
    <row r="7" spans="1:13" x14ac:dyDescent="0.25">
      <c r="A7" s="6" t="s">
        <v>41</v>
      </c>
      <c r="B7" s="6" t="s">
        <v>12</v>
      </c>
      <c r="C7" s="7" t="s">
        <v>42</v>
      </c>
      <c r="D7" s="6" t="s">
        <v>38</v>
      </c>
      <c r="E7" s="6" t="s">
        <v>43</v>
      </c>
      <c r="F7" s="16">
        <v>18</v>
      </c>
      <c r="G7" s="16">
        <v>10</v>
      </c>
      <c r="H7" s="16">
        <v>14</v>
      </c>
      <c r="I7" s="10">
        <f>IF(OR(C7="",H7="",G7=""),"",IF(G7=F7,IF(H7=G7,1,0),MAX(0,MIN(1,(H7-F7)/(G7-F7)))))</f>
      </c>
      <c r="J7" s="17">
        <v>6</v>
      </c>
      <c r="K7" s="12">
        <f>IF(I7="","",IF(I7&gt;='Özet'!$C$10,"Yolunda",IF(I7&gt;='Özet'!$C$11,"Risk altında","Kritik")))</f>
      </c>
      <c r="L7" s="18">
        <v>46304</v>
      </c>
      <c r="M7" s="14"/>
    </row>
    <row r="8" spans="1:13" x14ac:dyDescent="0.25">
      <c r="A8" s="6" t="s">
        <v>44</v>
      </c>
      <c r="B8" s="6" t="s">
        <v>12</v>
      </c>
      <c r="C8" s="7" t="s">
        <v>45</v>
      </c>
      <c r="D8" s="6" t="s">
        <v>38</v>
      </c>
      <c r="E8" s="6" t="s">
        <v>46</v>
      </c>
      <c r="F8" s="16">
        <v>3.6</v>
      </c>
      <c r="G8" s="16">
        <v>4.3</v>
      </c>
      <c r="H8" s="16">
        <v>4.1</v>
      </c>
      <c r="I8" s="10">
        <f>IF(OR(C8="",H8="",G8=""),"",IF(G8=F8,IF(H8=G8,1,0),MAX(0,MIN(1,(H8-F8)/(G8-F8)))))</f>
      </c>
      <c r="J8" s="17">
        <v>8</v>
      </c>
      <c r="K8" s="12">
        <f>IF(I8="","",IF(I8&gt;='Özet'!$C$10,"Yolunda",IF(I8&gt;='Özet'!$C$11,"Risk altında","Kritik")))</f>
      </c>
      <c r="L8" s="18">
        <v>46304</v>
      </c>
      <c r="M8" s="14"/>
    </row>
    <row r="9" spans="1:13" x14ac:dyDescent="0.25">
      <c r="A9" s="6" t="s">
        <v>47</v>
      </c>
      <c r="B9" s="6" t="s">
        <v>17</v>
      </c>
      <c r="C9" s="7" t="s">
        <v>48</v>
      </c>
      <c r="D9" s="6" t="s">
        <v>38</v>
      </c>
      <c r="E9" s="6" t="s">
        <v>43</v>
      </c>
      <c r="F9" s="16">
        <v>35</v>
      </c>
      <c r="G9" s="16">
        <v>80</v>
      </c>
      <c r="H9" s="16">
        <v>62</v>
      </c>
      <c r="I9" s="10">
        <f>IF(OR(C9="",H9="",G9=""),"",IF(G9=F9,IF(H9=G9,1,0),MAX(0,MIN(1,(H9-F9)/(G9-F9)))))</f>
      </c>
      <c r="J9" s="17">
        <v>6</v>
      </c>
      <c r="K9" s="12">
        <f>IF(I9="","",IF(I9&gt;='Özet'!$C$10,"Yolunda",IF(I9&gt;='Özet'!$C$11,"Risk altında","Kritik")))</f>
      </c>
      <c r="L9" s="18">
        <v>46303</v>
      </c>
      <c r="M9" s="14"/>
    </row>
    <row r="10" spans="1:13" x14ac:dyDescent="0.25">
      <c r="A10" s="6" t="s">
        <v>49</v>
      </c>
      <c r="B10" s="6" t="s">
        <v>17</v>
      </c>
      <c r="C10" s="7" t="s">
        <v>50</v>
      </c>
      <c r="D10" s="6" t="s">
        <v>38</v>
      </c>
      <c r="E10" s="6" t="s">
        <v>51</v>
      </c>
      <c r="F10" s="16">
        <v>0</v>
      </c>
      <c r="G10" s="16">
        <v>40</v>
      </c>
      <c r="H10" s="16">
        <v>34</v>
      </c>
      <c r="I10" s="10">
        <f>IF(OR(C10="",H10="",G10=""),"",IF(G10=F10,IF(H10=G10,1,0),MAX(0,MIN(1,(H10-F10)/(G10-F10)))))</f>
      </c>
      <c r="J10" s="17">
        <v>9</v>
      </c>
      <c r="K10" s="12">
        <f>IF(I10="","",IF(I10&gt;='Özet'!$C$10,"Yolunda",IF(I10&gt;='Özet'!$C$11,"Risk altında","Kritik")))</f>
      </c>
      <c r="L10" s="18">
        <v>46303</v>
      </c>
      <c r="M10" s="14"/>
    </row>
    <row r="11" spans="1:13" x14ac:dyDescent="0.25">
      <c r="A11" s="6" t="s">
        <v>52</v>
      </c>
      <c r="B11" s="6" t="s">
        <v>21</v>
      </c>
      <c r="C11" s="7" t="s">
        <v>53</v>
      </c>
      <c r="D11" s="6" t="s">
        <v>38</v>
      </c>
      <c r="E11" s="6" t="s">
        <v>46</v>
      </c>
      <c r="F11" s="16">
        <v>3.8</v>
      </c>
      <c r="G11" s="16">
        <v>4.5</v>
      </c>
      <c r="H11" s="16">
        <v>3.9</v>
      </c>
      <c r="I11" s="10">
        <f>IF(OR(C11="",H11="",G11=""),"",IF(G11=F11,IF(H11=G11,1,0),MAX(0,MIN(1,(H11-F11)/(G11-F11)))))</f>
      </c>
      <c r="J11" s="17">
        <v>5</v>
      </c>
      <c r="K11" s="12">
        <f>IF(I11="","",IF(I11&gt;='Özet'!$C$10,"Yolunda",IF(I11&gt;='Özet'!$C$11,"Risk altında","Kritik")))</f>
      </c>
      <c r="L11" s="18">
        <v>46300</v>
      </c>
      <c r="M11" s="7" t="s">
        <v>54</v>
      </c>
    </row>
    <row r="12" spans="1:13" x14ac:dyDescent="0.25">
      <c r="A12" s="6" t="s">
        <v>55</v>
      </c>
      <c r="B12" s="6" t="s">
        <v>21</v>
      </c>
      <c r="C12" s="7" t="s">
        <v>56</v>
      </c>
      <c r="D12" s="6" t="s">
        <v>38</v>
      </c>
      <c r="E12" s="6" t="s">
        <v>43</v>
      </c>
      <c r="F12" s="16">
        <v>0</v>
      </c>
      <c r="G12" s="16">
        <v>90</v>
      </c>
      <c r="H12" s="16">
        <v>20</v>
      </c>
      <c r="I12" s="10">
        <f>IF(OR(C12="",H12="",G12=""),"",IF(G12=F12,IF(H12=G12,1,0),MAX(0,MIN(1,(H12-F12)/(G12-F12)))))</f>
      </c>
      <c r="J12" s="17">
        <v>4</v>
      </c>
      <c r="K12" s="12">
        <f>IF(I12="","",IF(I12&gt;='Özet'!$C$10,"Yolunda",IF(I12&gt;='Özet'!$C$11,"Risk altında","Kritik")))</f>
      </c>
      <c r="L12" s="18">
        <v>46300</v>
      </c>
      <c r="M12" s="14"/>
    </row>
    <row r="13" spans="1:13" x14ac:dyDescent="0.25">
      <c r="A13" s="13"/>
      <c r="B13" s="13"/>
      <c r="C13" s="14"/>
      <c r="D13" s="13"/>
      <c r="E13" s="13"/>
      <c r="F13" s="19"/>
      <c r="G13" s="19"/>
      <c r="H13" s="19"/>
      <c r="I13" s="10">
        <f>IF(OR(C13="",H13="",G13=""),"",IF(G13=F13,IF(H13=G13,1,0),MAX(0,MIN(1,(H13-F13)/(G13-F13)))))</f>
      </c>
      <c r="J13" s="20"/>
      <c r="K13" s="12">
        <f>IF(I13="","",IF(I13&gt;='Özet'!$C$10,"Yolunda",IF(I13&gt;='Özet'!$C$11,"Risk altında","Kritik")))</f>
      </c>
      <c r="L13" s="21"/>
      <c r="M13" s="14"/>
    </row>
    <row r="14" spans="1:13" x14ac:dyDescent="0.25">
      <c r="A14" s="13"/>
      <c r="B14" s="13"/>
      <c r="C14" s="14"/>
      <c r="D14" s="13"/>
      <c r="E14" s="13"/>
      <c r="F14" s="19"/>
      <c r="G14" s="19"/>
      <c r="H14" s="19"/>
      <c r="I14" s="10">
        <f>IF(OR(C14="",H14="",G14=""),"",IF(G14=F14,IF(H14=G14,1,0),MAX(0,MIN(1,(H14-F14)/(G14-F14)))))</f>
      </c>
      <c r="J14" s="20"/>
      <c r="K14" s="12">
        <f>IF(I14="","",IF(I14&gt;='Özet'!$C$10,"Yolunda",IF(I14&gt;='Özet'!$C$11,"Risk altında","Kritik")))</f>
      </c>
      <c r="L14" s="21"/>
      <c r="M14" s="14"/>
    </row>
    <row r="15" spans="1:13" x14ac:dyDescent="0.25">
      <c r="A15" s="13"/>
      <c r="B15" s="13"/>
      <c r="C15" s="14"/>
      <c r="D15" s="13"/>
      <c r="E15" s="13"/>
      <c r="F15" s="19"/>
      <c r="G15" s="19"/>
      <c r="H15" s="19"/>
      <c r="I15" s="10">
        <f>IF(OR(C15="",H15="",G15=""),"",IF(G15=F15,IF(H15=G15,1,0),MAX(0,MIN(1,(H15-F15)/(G15-F15)))))</f>
      </c>
      <c r="J15" s="20"/>
      <c r="K15" s="12">
        <f>IF(I15="","",IF(I15&gt;='Özet'!$C$10,"Yolunda",IF(I15&gt;='Özet'!$C$11,"Risk altında","Kritik")))</f>
      </c>
      <c r="L15" s="21"/>
      <c r="M15" s="14"/>
    </row>
    <row r="16" spans="1:13" x14ac:dyDescent="0.25">
      <c r="A16" s="13"/>
      <c r="B16" s="13"/>
      <c r="C16" s="14"/>
      <c r="D16" s="13"/>
      <c r="E16" s="13"/>
      <c r="F16" s="19"/>
      <c r="G16" s="19"/>
      <c r="H16" s="19"/>
      <c r="I16" s="10">
        <f>IF(OR(C16="",H16="",G16=""),"",IF(G16=F16,IF(H16=G16,1,0),MAX(0,MIN(1,(H16-F16)/(G16-F16)))))</f>
      </c>
      <c r="J16" s="20"/>
      <c r="K16" s="12">
        <f>IF(I16="","",IF(I16&gt;='Özet'!$C$10,"Yolunda",IF(I16&gt;='Özet'!$C$11,"Risk altında","Kritik")))</f>
      </c>
      <c r="L16" s="21"/>
      <c r="M16" s="14"/>
    </row>
    <row r="17" spans="1:13" x14ac:dyDescent="0.25">
      <c r="A17" s="13"/>
      <c r="B17" s="13"/>
      <c r="C17" s="14"/>
      <c r="D17" s="13"/>
      <c r="E17" s="13"/>
      <c r="F17" s="19"/>
      <c r="G17" s="19"/>
      <c r="H17" s="19"/>
      <c r="I17" s="10">
        <f>IF(OR(C17="",H17="",G17=""),"",IF(G17=F17,IF(H17=G17,1,0),MAX(0,MIN(1,(H17-F17)/(G17-F17)))))</f>
      </c>
      <c r="J17" s="20"/>
      <c r="K17" s="12">
        <f>IF(I17="","",IF(I17&gt;='Özet'!$C$10,"Yolunda",IF(I17&gt;='Özet'!$C$11,"Risk altında","Kritik")))</f>
      </c>
      <c r="L17" s="21"/>
      <c r="M17" s="14"/>
    </row>
    <row r="18" spans="1:13" x14ac:dyDescent="0.25">
      <c r="A18" s="13"/>
      <c r="B18" s="13"/>
      <c r="C18" s="14"/>
      <c r="D18" s="13"/>
      <c r="E18" s="13"/>
      <c r="F18" s="19"/>
      <c r="G18" s="19"/>
      <c r="H18" s="19"/>
      <c r="I18" s="10">
        <f>IF(OR(C18="",H18="",G18=""),"",IF(G18=F18,IF(H18=G18,1,0),MAX(0,MIN(1,(H18-F18)/(G18-F18)))))</f>
      </c>
      <c r="J18" s="20"/>
      <c r="K18" s="12">
        <f>IF(I18="","",IF(I18&gt;='Özet'!$C$10,"Yolunda",IF(I18&gt;='Özet'!$C$11,"Risk altında","Kritik")))</f>
      </c>
      <c r="L18" s="21"/>
      <c r="M18" s="14"/>
    </row>
    <row r="19" spans="1:13" x14ac:dyDescent="0.25">
      <c r="A19" s="13"/>
      <c r="B19" s="13"/>
      <c r="C19" s="14"/>
      <c r="D19" s="13"/>
      <c r="E19" s="13"/>
      <c r="F19" s="19"/>
      <c r="G19" s="19"/>
      <c r="H19" s="19"/>
      <c r="I19" s="10">
        <f>IF(OR(C19="",H19="",G19=""),"",IF(G19=F19,IF(H19=G19,1,0),MAX(0,MIN(1,(H19-F19)/(G19-F19)))))</f>
      </c>
      <c r="J19" s="20"/>
      <c r="K19" s="12">
        <f>IF(I19="","",IF(I19&gt;='Özet'!$C$10,"Yolunda",IF(I19&gt;='Özet'!$C$11,"Risk altında","Kritik")))</f>
      </c>
      <c r="L19" s="21"/>
      <c r="M19" s="14"/>
    </row>
    <row r="20" spans="1:13" x14ac:dyDescent="0.25">
      <c r="A20" s="13"/>
      <c r="B20" s="13"/>
      <c r="C20" s="14"/>
      <c r="D20" s="13"/>
      <c r="E20" s="13"/>
      <c r="F20" s="19"/>
      <c r="G20" s="19"/>
      <c r="H20" s="19"/>
      <c r="I20" s="10">
        <f>IF(OR(C20="",H20="",G20=""),"",IF(G20=F20,IF(H20=G20,1,0),MAX(0,MIN(1,(H20-F20)/(G20-F20)))))</f>
      </c>
      <c r="J20" s="20"/>
      <c r="K20" s="12">
        <f>IF(I20="","",IF(I20&gt;='Özet'!$C$10,"Yolunda",IF(I20&gt;='Özet'!$C$11,"Risk altında","Kritik")))</f>
      </c>
      <c r="L20" s="21"/>
      <c r="M20" s="14"/>
    </row>
    <row r="21" spans="1:13" x14ac:dyDescent="0.25">
      <c r="A21" s="13"/>
      <c r="B21" s="13"/>
      <c r="C21" s="14"/>
      <c r="D21" s="13"/>
      <c r="E21" s="13"/>
      <c r="F21" s="19"/>
      <c r="G21" s="19"/>
      <c r="H21" s="19"/>
      <c r="I21" s="10">
        <f>IF(OR(C21="",H21="",G21=""),"",IF(G21=F21,IF(H21=G21,1,0),MAX(0,MIN(1,(H21-F21)/(G21-F21)))))</f>
      </c>
      <c r="J21" s="20"/>
      <c r="K21" s="12">
        <f>IF(I21="","",IF(I21&gt;='Özet'!$C$10,"Yolunda",IF(I21&gt;='Özet'!$C$11,"Risk altında","Kritik")))</f>
      </c>
      <c r="L21" s="21"/>
      <c r="M21" s="14"/>
    </row>
    <row r="22" spans="1:13" x14ac:dyDescent="0.25">
      <c r="A22" s="13"/>
      <c r="B22" s="13"/>
      <c r="C22" s="14"/>
      <c r="D22" s="13"/>
      <c r="E22" s="13"/>
      <c r="F22" s="19"/>
      <c r="G22" s="19"/>
      <c r="H22" s="19"/>
      <c r="I22" s="10">
        <f>IF(OR(C22="",H22="",G22=""),"",IF(G22=F22,IF(H22=G22,1,0),MAX(0,MIN(1,(H22-F22)/(G22-F22)))))</f>
      </c>
      <c r="J22" s="20"/>
      <c r="K22" s="12">
        <f>IF(I22="","",IF(I22&gt;='Özet'!$C$10,"Yolunda",IF(I22&gt;='Özet'!$C$11,"Risk altında","Kritik")))</f>
      </c>
      <c r="L22" s="21"/>
      <c r="M22" s="14"/>
    </row>
    <row r="23" spans="1:13" x14ac:dyDescent="0.25">
      <c r="A23" s="13"/>
      <c r="B23" s="13"/>
      <c r="C23" s="14"/>
      <c r="D23" s="13"/>
      <c r="E23" s="13"/>
      <c r="F23" s="19"/>
      <c r="G23" s="19"/>
      <c r="H23" s="19"/>
      <c r="I23" s="10">
        <f>IF(OR(C23="",H23="",G23=""),"",IF(G23=F23,IF(H23=G23,1,0),MAX(0,MIN(1,(H23-F23)/(G23-F23)))))</f>
      </c>
      <c r="J23" s="20"/>
      <c r="K23" s="12">
        <f>IF(I23="","",IF(I23&gt;='Özet'!$C$10,"Yolunda",IF(I23&gt;='Özet'!$C$11,"Risk altında","Kritik")))</f>
      </c>
      <c r="L23" s="21"/>
      <c r="M23" s="14"/>
    </row>
    <row r="24" spans="1:13" x14ac:dyDescent="0.25">
      <c r="A24" s="13"/>
      <c r="B24" s="13"/>
      <c r="C24" s="14"/>
      <c r="D24" s="13"/>
      <c r="E24" s="13"/>
      <c r="F24" s="19"/>
      <c r="G24" s="19"/>
      <c r="H24" s="19"/>
      <c r="I24" s="10">
        <f>IF(OR(C24="",H24="",G24=""),"",IF(G24=F24,IF(H24=G24,1,0),MAX(0,MIN(1,(H24-F24)/(G24-F24)))))</f>
      </c>
      <c r="J24" s="20"/>
      <c r="K24" s="12">
        <f>IF(I24="","",IF(I24&gt;='Özet'!$C$10,"Yolunda",IF(I24&gt;='Özet'!$C$11,"Risk altında","Kritik")))</f>
      </c>
      <c r="L24" s="21"/>
      <c r="M24" s="14"/>
    </row>
    <row r="25" spans="1:13" x14ac:dyDescent="0.25">
      <c r="A25" s="13"/>
      <c r="B25" s="13"/>
      <c r="C25" s="14"/>
      <c r="D25" s="13"/>
      <c r="E25" s="13"/>
      <c r="F25" s="19"/>
      <c r="G25" s="19"/>
      <c r="H25" s="19"/>
      <c r="I25" s="10">
        <f>IF(OR(C25="",H25="",G25=""),"",IF(G25=F25,IF(H25=G25,1,0),MAX(0,MIN(1,(H25-F25)/(G25-F25)))))</f>
      </c>
      <c r="J25" s="20"/>
      <c r="K25" s="12">
        <f>IF(I25="","",IF(I25&gt;='Özet'!$C$10,"Yolunda",IF(I25&gt;='Özet'!$C$11,"Risk altında","Kritik")))</f>
      </c>
      <c r="L25" s="21"/>
      <c r="M25" s="14"/>
    </row>
    <row r="26" spans="1:13" x14ac:dyDescent="0.25">
      <c r="A26" s="13"/>
      <c r="B26" s="13"/>
      <c r="C26" s="14"/>
      <c r="D26" s="13"/>
      <c r="E26" s="13"/>
      <c r="F26" s="19"/>
      <c r="G26" s="19"/>
      <c r="H26" s="19"/>
      <c r="I26" s="10">
        <f>IF(OR(C26="",H26="",G26=""),"",IF(G26=F26,IF(H26=G26,1,0),MAX(0,MIN(1,(H26-F26)/(G26-F26)))))</f>
      </c>
      <c r="J26" s="20"/>
      <c r="K26" s="12">
        <f>IF(I26="","",IF(I26&gt;='Özet'!$C$10,"Yolunda",IF(I26&gt;='Özet'!$C$11,"Risk altında","Kritik")))</f>
      </c>
      <c r="L26" s="21"/>
      <c r="M26" s="14"/>
    </row>
    <row r="27" spans="1:13" x14ac:dyDescent="0.25">
      <c r="A27" s="13"/>
      <c r="B27" s="13"/>
      <c r="C27" s="14"/>
      <c r="D27" s="13"/>
      <c r="E27" s="13"/>
      <c r="F27" s="19"/>
      <c r="G27" s="19"/>
      <c r="H27" s="19"/>
      <c r="I27" s="10">
        <f>IF(OR(C27="",H27="",G27=""),"",IF(G27=F27,IF(H27=G27,1,0),MAX(0,MIN(1,(H27-F27)/(G27-F27)))))</f>
      </c>
      <c r="J27" s="20"/>
      <c r="K27" s="12">
        <f>IF(I27="","",IF(I27&gt;='Özet'!$C$10,"Yolunda",IF(I27&gt;='Özet'!$C$11,"Risk altında","Kritik")))</f>
      </c>
      <c r="L27" s="21"/>
      <c r="M27" s="14"/>
    </row>
    <row r="28" spans="1:13" x14ac:dyDescent="0.25">
      <c r="A28" s="13"/>
      <c r="B28" s="13"/>
      <c r="C28" s="14"/>
      <c r="D28" s="13"/>
      <c r="E28" s="13"/>
      <c r="F28" s="19"/>
      <c r="G28" s="19"/>
      <c r="H28" s="19"/>
      <c r="I28" s="10">
        <f>IF(OR(C28="",H28="",G28=""),"",IF(G28=F28,IF(H28=G28,1,0),MAX(0,MIN(1,(H28-F28)/(G28-F28)))))</f>
      </c>
      <c r="J28" s="20"/>
      <c r="K28" s="12">
        <f>IF(I28="","",IF(I28&gt;='Özet'!$C$10,"Yolunda",IF(I28&gt;='Özet'!$C$11,"Risk altında","Kritik")))</f>
      </c>
      <c r="L28" s="21"/>
      <c r="M28" s="14"/>
    </row>
    <row r="29" spans="1:13" x14ac:dyDescent="0.25">
      <c r="A29" s="13"/>
      <c r="B29" s="13"/>
      <c r="C29" s="14"/>
      <c r="D29" s="13"/>
      <c r="E29" s="13"/>
      <c r="F29" s="19"/>
      <c r="G29" s="19"/>
      <c r="H29" s="19"/>
      <c r="I29" s="10">
        <f>IF(OR(C29="",H29="",G29=""),"",IF(G29=F29,IF(H29=G29,1,0),MAX(0,MIN(1,(H29-F29)/(G29-F29)))))</f>
      </c>
      <c r="J29" s="20"/>
      <c r="K29" s="12">
        <f>IF(I29="","",IF(I29&gt;='Özet'!$C$10,"Yolunda",IF(I29&gt;='Özet'!$C$11,"Risk altında","Kritik")))</f>
      </c>
      <c r="L29" s="21"/>
      <c r="M29" s="14"/>
    </row>
    <row r="30" spans="1:13" x14ac:dyDescent="0.25">
      <c r="A30" s="13"/>
      <c r="B30" s="13"/>
      <c r="C30" s="14"/>
      <c r="D30" s="13"/>
      <c r="E30" s="13"/>
      <c r="F30" s="19"/>
      <c r="G30" s="19"/>
      <c r="H30" s="19"/>
      <c r="I30" s="10">
        <f>IF(OR(C30="",H30="",G30=""),"",IF(G30=F30,IF(H30=G30,1,0),MAX(0,MIN(1,(H30-F30)/(G30-F30)))))</f>
      </c>
      <c r="J30" s="20"/>
      <c r="K30" s="12">
        <f>IF(I30="","",IF(I30&gt;='Özet'!$C$10,"Yolunda",IF(I30&gt;='Özet'!$C$11,"Risk altında","Kritik")))</f>
      </c>
      <c r="L30" s="21"/>
      <c r="M30" s="14"/>
    </row>
    <row r="31" spans="1:13" x14ac:dyDescent="0.25">
      <c r="A31" s="13"/>
      <c r="B31" s="13"/>
      <c r="C31" s="14"/>
      <c r="D31" s="13"/>
      <c r="E31" s="13"/>
      <c r="F31" s="19"/>
      <c r="G31" s="19"/>
      <c r="H31" s="19"/>
      <c r="I31" s="10">
        <f>IF(OR(C31="",H31="",G31=""),"",IF(G31=F31,IF(H31=G31,1,0),MAX(0,MIN(1,(H31-F31)/(G31-F31)))))</f>
      </c>
      <c r="J31" s="20"/>
      <c r="K31" s="12">
        <f>IF(I31="","",IF(I31&gt;='Özet'!$C$10,"Yolunda",IF(I31&gt;='Özet'!$C$11,"Risk altında","Kritik")))</f>
      </c>
      <c r="L31" s="21"/>
      <c r="M31" s="14"/>
    </row>
    <row r="32" spans="1:13" x14ac:dyDescent="0.25">
      <c r="A32" s="13"/>
      <c r="B32" s="13"/>
      <c r="C32" s="14"/>
      <c r="D32" s="13"/>
      <c r="E32" s="13"/>
      <c r="F32" s="19"/>
      <c r="G32" s="19"/>
      <c r="H32" s="19"/>
      <c r="I32" s="10">
        <f>IF(OR(C32="",H32="",G32=""),"",IF(G32=F32,IF(H32=G32,1,0),MAX(0,MIN(1,(H32-F32)/(G32-F32)))))</f>
      </c>
      <c r="J32" s="20"/>
      <c r="K32" s="12">
        <f>IF(I32="","",IF(I32&gt;='Özet'!$C$10,"Yolunda",IF(I32&gt;='Özet'!$C$11,"Risk altında","Kritik")))</f>
      </c>
      <c r="L32" s="21"/>
      <c r="M32" s="14"/>
    </row>
    <row r="33" spans="1:13" x14ac:dyDescent="0.25">
      <c r="A33" s="13"/>
      <c r="B33" s="13"/>
      <c r="C33" s="14"/>
      <c r="D33" s="13"/>
      <c r="E33" s="13"/>
      <c r="F33" s="19"/>
      <c r="G33" s="19"/>
      <c r="H33" s="19"/>
      <c r="I33" s="10">
        <f>IF(OR(C33="",H33="",G33=""),"",IF(G33=F33,IF(H33=G33,1,0),MAX(0,MIN(1,(H33-F33)/(G33-F33)))))</f>
      </c>
      <c r="J33" s="20"/>
      <c r="K33" s="12">
        <f>IF(I33="","",IF(I33&gt;='Özet'!$C$10,"Yolunda",IF(I33&gt;='Özet'!$C$11,"Risk altında","Kritik")))</f>
      </c>
      <c r="L33" s="21"/>
      <c r="M33" s="14"/>
    </row>
    <row r="34" spans="1:13" x14ac:dyDescent="0.25">
      <c r="A34" s="13"/>
      <c r="B34" s="13"/>
      <c r="C34" s="14"/>
      <c r="D34" s="13"/>
      <c r="E34" s="13"/>
      <c r="F34" s="19"/>
      <c r="G34" s="19"/>
      <c r="H34" s="19"/>
      <c r="I34" s="10">
        <f>IF(OR(C34="",H34="",G34=""),"",IF(G34=F34,IF(H34=G34,1,0),MAX(0,MIN(1,(H34-F34)/(G34-F34)))))</f>
      </c>
      <c r="J34" s="20"/>
      <c r="K34" s="12">
        <f>IF(I34="","",IF(I34&gt;='Özet'!$C$10,"Yolunda",IF(I34&gt;='Özet'!$C$11,"Risk altında","Kritik")))</f>
      </c>
      <c r="L34" s="21"/>
      <c r="M34" s="14"/>
    </row>
    <row r="35" spans="1:13" x14ac:dyDescent="0.25">
      <c r="A35" s="13"/>
      <c r="B35" s="13"/>
      <c r="C35" s="14"/>
      <c r="D35" s="13"/>
      <c r="E35" s="13"/>
      <c r="F35" s="19"/>
      <c r="G35" s="19"/>
      <c r="H35" s="19"/>
      <c r="I35" s="10">
        <f>IF(OR(C35="",H35="",G35=""),"",IF(G35=F35,IF(H35=G35,1,0),MAX(0,MIN(1,(H35-F35)/(G35-F35)))))</f>
      </c>
      <c r="J35" s="20"/>
      <c r="K35" s="12">
        <f>IF(I35="","",IF(I35&gt;='Özet'!$C$10,"Yolunda",IF(I35&gt;='Özet'!$C$11,"Risk altında","Kritik")))</f>
      </c>
      <c r="L35" s="21"/>
      <c r="M35" s="14"/>
    </row>
    <row r="36" spans="1:13" x14ac:dyDescent="0.25">
      <c r="A36" s="13"/>
      <c r="B36" s="13"/>
      <c r="C36" s="14"/>
      <c r="D36" s="13"/>
      <c r="E36" s="13"/>
      <c r="F36" s="19"/>
      <c r="G36" s="19"/>
      <c r="H36" s="19"/>
      <c r="I36" s="10">
        <f>IF(OR(C36="",H36="",G36=""),"",IF(G36=F36,IF(H36=G36,1,0),MAX(0,MIN(1,(H36-F36)/(G36-F36)))))</f>
      </c>
      <c r="J36" s="20"/>
      <c r="K36" s="12">
        <f>IF(I36="","",IF(I36&gt;='Özet'!$C$10,"Yolunda",IF(I36&gt;='Özet'!$C$11,"Risk altında","Kritik")))</f>
      </c>
      <c r="L36" s="21"/>
      <c r="M36" s="14"/>
    </row>
    <row r="37" spans="1:13" x14ac:dyDescent="0.25">
      <c r="A37" s="13"/>
      <c r="B37" s="13"/>
      <c r="C37" s="14"/>
      <c r="D37" s="13"/>
      <c r="E37" s="13"/>
      <c r="F37" s="19"/>
      <c r="G37" s="19"/>
      <c r="H37" s="19"/>
      <c r="I37" s="10">
        <f>IF(OR(C37="",H37="",G37=""),"",IF(G37=F37,IF(H37=G37,1,0),MAX(0,MIN(1,(H37-F37)/(G37-F37)))))</f>
      </c>
      <c r="J37" s="20"/>
      <c r="K37" s="12">
        <f>IF(I37="","",IF(I37&gt;='Özet'!$C$10,"Yolunda",IF(I37&gt;='Özet'!$C$11,"Risk altında","Kritik")))</f>
      </c>
      <c r="L37" s="21"/>
      <c r="M37" s="14"/>
    </row>
    <row r="38" spans="1:13" x14ac:dyDescent="0.25">
      <c r="A38" s="13"/>
      <c r="B38" s="13"/>
      <c r="C38" s="14"/>
      <c r="D38" s="13"/>
      <c r="E38" s="13"/>
      <c r="F38" s="19"/>
      <c r="G38" s="19"/>
      <c r="H38" s="19"/>
      <c r="I38" s="10">
        <f>IF(OR(C38="",H38="",G38=""),"",IF(G38=F38,IF(H38=G38,1,0),MAX(0,MIN(1,(H38-F38)/(G38-F38)))))</f>
      </c>
      <c r="J38" s="20"/>
      <c r="K38" s="12">
        <f>IF(I38="","",IF(I38&gt;='Özet'!$C$10,"Yolunda",IF(I38&gt;='Özet'!$C$11,"Risk altında","Kritik")))</f>
      </c>
      <c r="L38" s="21"/>
      <c r="M38" s="14"/>
    </row>
    <row r="39" spans="1:13" x14ac:dyDescent="0.25">
      <c r="A39" s="13"/>
      <c r="B39" s="13"/>
      <c r="C39" s="14"/>
      <c r="D39" s="13"/>
      <c r="E39" s="13"/>
      <c r="F39" s="19"/>
      <c r="G39" s="19"/>
      <c r="H39" s="19"/>
      <c r="I39" s="10">
        <f>IF(OR(C39="",H39="",G39=""),"",IF(G39=F39,IF(H39=G39,1,0),MAX(0,MIN(1,(H39-F39)/(G39-F39)))))</f>
      </c>
      <c r="J39" s="20"/>
      <c r="K39" s="12">
        <f>IF(I39="","",IF(I39&gt;='Özet'!$C$10,"Yolunda",IF(I39&gt;='Özet'!$C$11,"Risk altında","Kritik")))</f>
      </c>
      <c r="L39" s="21"/>
      <c r="M39" s="14"/>
    </row>
    <row r="40" spans="1:13" x14ac:dyDescent="0.25">
      <c r="A40" s="13"/>
      <c r="B40" s="13"/>
      <c r="C40" s="14"/>
      <c r="D40" s="13"/>
      <c r="E40" s="13"/>
      <c r="F40" s="19"/>
      <c r="G40" s="19"/>
      <c r="H40" s="19"/>
      <c r="I40" s="10">
        <f>IF(OR(C40="",H40="",G40=""),"",IF(G40=F40,IF(H40=G40,1,0),MAX(0,MIN(1,(H40-F40)/(G40-F40)))))</f>
      </c>
      <c r="J40" s="20"/>
      <c r="K40" s="12">
        <f>IF(I40="","",IF(I40&gt;='Özet'!$C$10,"Yolunda",IF(I40&gt;='Özet'!$C$11,"Risk altında","Kritik")))</f>
      </c>
      <c r="L40" s="21"/>
      <c r="M40" s="14"/>
    </row>
    <row r="41" spans="1:13" x14ac:dyDescent="0.25">
      <c r="A41" s="13"/>
      <c r="B41" s="13"/>
      <c r="C41" s="14"/>
      <c r="D41" s="13"/>
      <c r="E41" s="13"/>
      <c r="F41" s="19"/>
      <c r="G41" s="19"/>
      <c r="H41" s="19"/>
      <c r="I41" s="10">
        <f>IF(OR(C41="",H41="",G41=""),"",IF(G41=F41,IF(H41=G41,1,0),MAX(0,MIN(1,(H41-F41)/(G41-F41)))))</f>
      </c>
      <c r="J41" s="20"/>
      <c r="K41" s="12">
        <f>IF(I41="","",IF(I41&gt;='Özet'!$C$10,"Yolunda",IF(I41&gt;='Özet'!$C$11,"Risk altında","Kritik")))</f>
      </c>
      <c r="L41" s="21"/>
      <c r="M41" s="14"/>
    </row>
    <row r="42" spans="1:13" x14ac:dyDescent="0.25">
      <c r="A42" s="13"/>
      <c r="B42" s="13"/>
      <c r="C42" s="14"/>
      <c r="D42" s="13"/>
      <c r="E42" s="13"/>
      <c r="F42" s="19"/>
      <c r="G42" s="19"/>
      <c r="H42" s="19"/>
      <c r="I42" s="10">
        <f>IF(OR(C42="",H42="",G42=""),"",IF(G42=F42,IF(H42=G42,1,0),MAX(0,MIN(1,(H42-F42)/(G42-F42)))))</f>
      </c>
      <c r="J42" s="20"/>
      <c r="K42" s="12">
        <f>IF(I42="","",IF(I42&gt;='Özet'!$C$10,"Yolunda",IF(I42&gt;='Özet'!$C$11,"Risk altında","Kritik")))</f>
      </c>
      <c r="L42" s="21"/>
      <c r="M42" s="14"/>
    </row>
    <row r="43" spans="1:13" x14ac:dyDescent="0.25">
      <c r="A43" s="13"/>
      <c r="B43" s="13"/>
      <c r="C43" s="14"/>
      <c r="D43" s="13"/>
      <c r="E43" s="13"/>
      <c r="F43" s="19"/>
      <c r="G43" s="19"/>
      <c r="H43" s="19"/>
      <c r="I43" s="10">
        <f>IF(OR(C43="",H43="",G43=""),"",IF(G43=F43,IF(H43=G43,1,0),MAX(0,MIN(1,(H43-F43)/(G43-F43)))))</f>
      </c>
      <c r="J43" s="20"/>
      <c r="K43" s="12">
        <f>IF(I43="","",IF(I43&gt;='Özet'!$C$10,"Yolunda",IF(I43&gt;='Özet'!$C$11,"Risk altında","Kritik")))</f>
      </c>
      <c r="L43" s="21"/>
      <c r="M43" s="14"/>
    </row>
    <row r="44" spans="1:13" x14ac:dyDescent="0.25">
      <c r="A44" s="13"/>
      <c r="B44" s="13"/>
      <c r="C44" s="14"/>
      <c r="D44" s="13"/>
      <c r="E44" s="13"/>
      <c r="F44" s="19"/>
      <c r="G44" s="19"/>
      <c r="H44" s="19"/>
      <c r="I44" s="10">
        <f>IF(OR(C44="",H44="",G44=""),"",IF(G44=F44,IF(H44=G44,1,0),MAX(0,MIN(1,(H44-F44)/(G44-F44)))))</f>
      </c>
      <c r="J44" s="20"/>
      <c r="K44" s="12">
        <f>IF(I44="","",IF(I44&gt;='Özet'!$C$10,"Yolunda",IF(I44&gt;='Özet'!$C$11,"Risk altında","Kritik")))</f>
      </c>
      <c r="L44" s="21"/>
      <c r="M44" s="14"/>
    </row>
    <row r="45" spans="1:13" x14ac:dyDescent="0.25">
      <c r="A45" s="13"/>
      <c r="B45" s="13"/>
      <c r="C45" s="14"/>
      <c r="D45" s="13"/>
      <c r="E45" s="13"/>
      <c r="F45" s="19"/>
      <c r="G45" s="19"/>
      <c r="H45" s="19"/>
      <c r="I45" s="10">
        <f>IF(OR(C45="",H45="",G45=""),"",IF(G45=F45,IF(H45=G45,1,0),MAX(0,MIN(1,(H45-F45)/(G45-F45)))))</f>
      </c>
      <c r="J45" s="20"/>
      <c r="K45" s="12">
        <f>IF(I45="","",IF(I45&gt;='Özet'!$C$10,"Yolunda",IF(I45&gt;='Özet'!$C$11,"Risk altında","Kritik")))</f>
      </c>
      <c r="L45" s="21"/>
      <c r="M45" s="14"/>
    </row>
    <row r="46" spans="1:13" x14ac:dyDescent="0.25">
      <c r="A46" s="13"/>
      <c r="B46" s="13"/>
      <c r="C46" s="14"/>
      <c r="D46" s="13"/>
      <c r="E46" s="13"/>
      <c r="F46" s="19"/>
      <c r="G46" s="19"/>
      <c r="H46" s="19"/>
      <c r="I46" s="10">
        <f>IF(OR(C46="",H46="",G46=""),"",IF(G46=F46,IF(H46=G46,1,0),MAX(0,MIN(1,(H46-F46)/(G46-F46)))))</f>
      </c>
      <c r="J46" s="20"/>
      <c r="K46" s="12">
        <f>IF(I46="","",IF(I46&gt;='Özet'!$C$10,"Yolunda",IF(I46&gt;='Özet'!$C$11,"Risk altında","Kritik")))</f>
      </c>
      <c r="L46" s="21"/>
      <c r="M46" s="14"/>
    </row>
    <row r="47" spans="1:13" x14ac:dyDescent="0.25">
      <c r="A47" s="13"/>
      <c r="B47" s="13"/>
      <c r="C47" s="14"/>
      <c r="D47" s="13"/>
      <c r="E47" s="13"/>
      <c r="F47" s="19"/>
      <c r="G47" s="19"/>
      <c r="H47" s="19"/>
      <c r="I47" s="10">
        <f>IF(OR(C47="",H47="",G47=""),"",IF(G47=F47,IF(H47=G47,1,0),MAX(0,MIN(1,(H47-F47)/(G47-F47)))))</f>
      </c>
      <c r="J47" s="20"/>
      <c r="K47" s="12">
        <f>IF(I47="","",IF(I47&gt;='Özet'!$C$10,"Yolunda",IF(I47&gt;='Özet'!$C$11,"Risk altında","Kritik")))</f>
      </c>
      <c r="L47" s="21"/>
      <c r="M47" s="14"/>
    </row>
    <row r="48" spans="1:13" x14ac:dyDescent="0.25">
      <c r="A48" s="13"/>
      <c r="B48" s="13"/>
      <c r="C48" s="14"/>
      <c r="D48" s="13"/>
      <c r="E48" s="13"/>
      <c r="F48" s="19"/>
      <c r="G48" s="19"/>
      <c r="H48" s="19"/>
      <c r="I48" s="10">
        <f>IF(OR(C48="",H48="",G48=""),"",IF(G48=F48,IF(H48=G48,1,0),MAX(0,MIN(1,(H48-F48)/(G48-F48)))))</f>
      </c>
      <c r="J48" s="20"/>
      <c r="K48" s="12">
        <f>IF(I48="","",IF(I48&gt;='Özet'!$C$10,"Yolunda",IF(I48&gt;='Özet'!$C$11,"Risk altında","Kritik")))</f>
      </c>
      <c r="L48" s="21"/>
      <c r="M48" s="14"/>
    </row>
    <row r="49" spans="1:13" x14ac:dyDescent="0.25">
      <c r="A49" s="13"/>
      <c r="B49" s="13"/>
      <c r="C49" s="14"/>
      <c r="D49" s="13"/>
      <c r="E49" s="13"/>
      <c r="F49" s="19"/>
      <c r="G49" s="19"/>
      <c r="H49" s="19"/>
      <c r="I49" s="10">
        <f>IF(OR(C49="",H49="",G49=""),"",IF(G49=F49,IF(H49=G49,1,0),MAX(0,MIN(1,(H49-F49)/(G49-F49)))))</f>
      </c>
      <c r="J49" s="20"/>
      <c r="K49" s="12">
        <f>IF(I49="","",IF(I49&gt;='Özet'!$C$10,"Yolunda",IF(I49&gt;='Özet'!$C$11,"Risk altında","Kritik")))</f>
      </c>
      <c r="L49" s="21"/>
      <c r="M49" s="14"/>
    </row>
    <row r="50" spans="1:13" x14ac:dyDescent="0.25">
      <c r="A50" s="13"/>
      <c r="B50" s="13"/>
      <c r="C50" s="14"/>
      <c r="D50" s="13"/>
      <c r="E50" s="13"/>
      <c r="F50" s="19"/>
      <c r="G50" s="19"/>
      <c r="H50" s="19"/>
      <c r="I50" s="10">
        <f>IF(OR(C50="",H50="",G50=""),"",IF(G50=F50,IF(H50=G50,1,0),MAX(0,MIN(1,(H50-F50)/(G50-F50)))))</f>
      </c>
      <c r="J50" s="20"/>
      <c r="K50" s="12">
        <f>IF(I50="","",IF(I50&gt;='Özet'!$C$10,"Yolunda",IF(I50&gt;='Özet'!$C$11,"Risk altında","Kritik")))</f>
      </c>
      <c r="L50" s="21"/>
      <c r="M50" s="14"/>
    </row>
    <row r="51" spans="1:13" x14ac:dyDescent="0.25">
      <c r="A51" s="13"/>
      <c r="B51" s="13"/>
      <c r="C51" s="14"/>
      <c r="D51" s="13"/>
      <c r="E51" s="13"/>
      <c r="F51" s="19"/>
      <c r="G51" s="19"/>
      <c r="H51" s="19"/>
      <c r="I51" s="10">
        <f>IF(OR(C51="",H51="",G51=""),"",IF(G51=F51,IF(H51=G51,1,0),MAX(0,MIN(1,(H51-F51)/(G51-F51)))))</f>
      </c>
      <c r="J51" s="20"/>
      <c r="K51" s="12">
        <f>IF(I51="","",IF(I51&gt;='Özet'!$C$10,"Yolunda",IF(I51&gt;='Özet'!$C$11,"Risk altında","Kritik")))</f>
      </c>
      <c r="L51" s="21"/>
      <c r="M51" s="14"/>
    </row>
    <row r="52" spans="1:13" x14ac:dyDescent="0.25">
      <c r="A52" s="13"/>
      <c r="B52" s="13"/>
      <c r="C52" s="14"/>
      <c r="D52" s="13"/>
      <c r="E52" s="13"/>
      <c r="F52" s="19"/>
      <c r="G52" s="19"/>
      <c r="H52" s="19"/>
      <c r="I52" s="10">
        <f>IF(OR(C52="",H52="",G52=""),"",IF(G52=F52,IF(H52=G52,1,0),MAX(0,MIN(1,(H52-F52)/(G52-F52)))))</f>
      </c>
      <c r="J52" s="20"/>
      <c r="K52" s="12">
        <f>IF(I52="","",IF(I52&gt;='Özet'!$C$10,"Yolunda",IF(I52&gt;='Özet'!$C$11,"Risk altında","Kritik")))</f>
      </c>
      <c r="L52" s="21"/>
      <c r="M52" s="14"/>
    </row>
    <row r="53" spans="1:13" x14ac:dyDescent="0.25">
      <c r="A53" s="13"/>
      <c r="B53" s="13"/>
      <c r="C53" s="14"/>
      <c r="D53" s="13"/>
      <c r="E53" s="13"/>
      <c r="F53" s="19"/>
      <c r="G53" s="19"/>
      <c r="H53" s="19"/>
      <c r="I53" s="10">
        <f>IF(OR(C53="",H53="",G53=""),"",IF(G53=F53,IF(H53=G53,1,0),MAX(0,MIN(1,(H53-F53)/(G53-F53)))))</f>
      </c>
      <c r="J53" s="20"/>
      <c r="K53" s="12">
        <f>IF(I53="","",IF(I53&gt;='Özet'!$C$10,"Yolunda",IF(I53&gt;='Özet'!$C$11,"Risk altında","Kritik")))</f>
      </c>
      <c r="L53" s="21"/>
      <c r="M53" s="14"/>
    </row>
    <row r="54" spans="1:13" x14ac:dyDescent="0.25">
      <c r="A54" s="13"/>
      <c r="B54" s="13"/>
      <c r="C54" s="14"/>
      <c r="D54" s="13"/>
      <c r="E54" s="13"/>
      <c r="F54" s="19"/>
      <c r="G54" s="19"/>
      <c r="H54" s="19"/>
      <c r="I54" s="10">
        <f>IF(OR(C54="",H54="",G54=""),"",IF(G54=F54,IF(H54=G54,1,0),MAX(0,MIN(1,(H54-F54)/(G54-F54)))))</f>
      </c>
      <c r="J54" s="20"/>
      <c r="K54" s="12">
        <f>IF(I54="","",IF(I54&gt;='Özet'!$C$10,"Yolunda",IF(I54&gt;='Özet'!$C$11,"Risk altında","Kritik")))</f>
      </c>
      <c r="L54" s="21"/>
      <c r="M54" s="14"/>
    </row>
    <row r="55" spans="1:13" x14ac:dyDescent="0.25">
      <c r="A55" s="13"/>
      <c r="B55" s="13"/>
      <c r="C55" s="14"/>
      <c r="D55" s="13"/>
      <c r="E55" s="13"/>
      <c r="F55" s="19"/>
      <c r="G55" s="19"/>
      <c r="H55" s="19"/>
      <c r="I55" s="10">
        <f>IF(OR(C55="",H55="",G55=""),"",IF(G55=F55,IF(H55=G55,1,0),MAX(0,MIN(1,(H55-F55)/(G55-F55)))))</f>
      </c>
      <c r="J55" s="20"/>
      <c r="K55" s="12">
        <f>IF(I55="","",IF(I55&gt;='Özet'!$C$10,"Yolunda",IF(I55&gt;='Özet'!$C$11,"Risk altında","Kritik")))</f>
      </c>
      <c r="L55" s="21"/>
      <c r="M55" s="14"/>
    </row>
    <row r="56" spans="1:13" x14ac:dyDescent="0.25">
      <c r="A56" s="13"/>
      <c r="B56" s="13"/>
      <c r="C56" s="14"/>
      <c r="D56" s="13"/>
      <c r="E56" s="13"/>
      <c r="F56" s="19"/>
      <c r="G56" s="19"/>
      <c r="H56" s="19"/>
      <c r="I56" s="10">
        <f>IF(OR(C56="",H56="",G56=""),"",IF(G56=F56,IF(H56=G56,1,0),MAX(0,MIN(1,(H56-F56)/(G56-F56)))))</f>
      </c>
      <c r="J56" s="20"/>
      <c r="K56" s="12">
        <f>IF(I56="","",IF(I56&gt;='Özet'!$C$10,"Yolunda",IF(I56&gt;='Özet'!$C$11,"Risk altında","Kritik")))</f>
      </c>
      <c r="L56" s="21"/>
      <c r="M56" s="14"/>
    </row>
    <row r="57" spans="1:13" x14ac:dyDescent="0.25">
      <c r="A57" s="13"/>
      <c r="B57" s="13"/>
      <c r="C57" s="14"/>
      <c r="D57" s="13"/>
      <c r="E57" s="13"/>
      <c r="F57" s="19"/>
      <c r="G57" s="19"/>
      <c r="H57" s="19"/>
      <c r="I57" s="10">
        <f>IF(OR(C57="",H57="",G57=""),"",IF(G57=F57,IF(H57=G57,1,0),MAX(0,MIN(1,(H57-F57)/(G57-F57)))))</f>
      </c>
      <c r="J57" s="20"/>
      <c r="K57" s="12">
        <f>IF(I57="","",IF(I57&gt;='Özet'!$C$10,"Yolunda",IF(I57&gt;='Özet'!$C$11,"Risk altında","Kritik")))</f>
      </c>
      <c r="L57" s="21"/>
      <c r="M57" s="14"/>
    </row>
    <row r="58" spans="1:13" x14ac:dyDescent="0.25">
      <c r="A58" s="13"/>
      <c r="B58" s="13"/>
      <c r="C58" s="14"/>
      <c r="D58" s="13"/>
      <c r="E58" s="13"/>
      <c r="F58" s="19"/>
      <c r="G58" s="19"/>
      <c r="H58" s="19"/>
      <c r="I58" s="10">
        <f>IF(OR(C58="",H58="",G58=""),"",IF(G58=F58,IF(H58=G58,1,0),MAX(0,MIN(1,(H58-F58)/(G58-F58)))))</f>
      </c>
      <c r="J58" s="20"/>
      <c r="K58" s="12">
        <f>IF(I58="","",IF(I58&gt;='Özet'!$C$10,"Yolunda",IF(I58&gt;='Özet'!$C$11,"Risk altında","Kritik")))</f>
      </c>
      <c r="L58" s="21"/>
      <c r="M58" s="14"/>
    </row>
    <row r="59" spans="1:13" x14ac:dyDescent="0.25">
      <c r="A59" s="13"/>
      <c r="B59" s="13"/>
      <c r="C59" s="14"/>
      <c r="D59" s="13"/>
      <c r="E59" s="13"/>
      <c r="F59" s="19"/>
      <c r="G59" s="19"/>
      <c r="H59" s="19"/>
      <c r="I59" s="10">
        <f>IF(OR(C59="",H59="",G59=""),"",IF(G59=F59,IF(H59=G59,1,0),MAX(0,MIN(1,(H59-F59)/(G59-F59)))))</f>
      </c>
      <c r="J59" s="20"/>
      <c r="K59" s="12">
        <f>IF(I59="","",IF(I59&gt;='Özet'!$C$10,"Yolunda",IF(I59&gt;='Özet'!$C$11,"Risk altında","Kritik")))</f>
      </c>
      <c r="L59" s="21"/>
      <c r="M59" s="14"/>
    </row>
    <row r="60" spans="1:13" x14ac:dyDescent="0.25">
      <c r="A60" s="13"/>
      <c r="B60" s="13"/>
      <c r="C60" s="14"/>
      <c r="D60" s="13"/>
      <c r="E60" s="13"/>
      <c r="F60" s="19"/>
      <c r="G60" s="19"/>
      <c r="H60" s="19"/>
      <c r="I60" s="10">
        <f>IF(OR(C60="",H60="",G60=""),"",IF(G60=F60,IF(H60=G60,1,0),MAX(0,MIN(1,(H60-F60)/(G60-F60)))))</f>
      </c>
      <c r="J60" s="20"/>
      <c r="K60" s="12">
        <f>IF(I60="","",IF(I60&gt;='Özet'!$C$10,"Yolunda",IF(I60&gt;='Özet'!$C$11,"Risk altında","Kritik")))</f>
      </c>
      <c r="L60" s="21"/>
      <c r="M60" s="14"/>
    </row>
    <row r="61" spans="1:13" x14ac:dyDescent="0.25">
      <c r="A61" s="13"/>
      <c r="B61" s="13"/>
      <c r="C61" s="14"/>
      <c r="D61" s="13"/>
      <c r="E61" s="13"/>
      <c r="F61" s="19"/>
      <c r="G61" s="19"/>
      <c r="H61" s="19"/>
      <c r="I61" s="10">
        <f>IF(OR(C61="",H61="",G61=""),"",IF(G61=F61,IF(H61=G61,1,0),MAX(0,MIN(1,(H61-F61)/(G61-F61)))))</f>
      </c>
      <c r="J61" s="20"/>
      <c r="K61" s="12">
        <f>IF(I61="","",IF(I61&gt;='Özet'!$C$10,"Yolunda",IF(I61&gt;='Özet'!$C$11,"Risk altında","Kritik")))</f>
      </c>
      <c r="L61" s="21"/>
      <c r="M61" s="14"/>
    </row>
    <row r="62" spans="1:13" x14ac:dyDescent="0.25">
      <c r="A62" s="13"/>
      <c r="B62" s="13"/>
      <c r="C62" s="14"/>
      <c r="D62" s="13"/>
      <c r="E62" s="13"/>
      <c r="F62" s="19"/>
      <c r="G62" s="19"/>
      <c r="H62" s="19"/>
      <c r="I62" s="10">
        <f>IF(OR(C62="",H62="",G62=""),"",IF(G62=F62,IF(H62=G62,1,0),MAX(0,MIN(1,(H62-F62)/(G62-F62)))))</f>
      </c>
      <c r="J62" s="20"/>
      <c r="K62" s="12">
        <f>IF(I62="","",IF(I62&gt;='Özet'!$C$10,"Yolunda",IF(I62&gt;='Özet'!$C$11,"Risk altında","Kritik")))</f>
      </c>
      <c r="L62" s="21"/>
      <c r="M62" s="14"/>
    </row>
    <row r="63" spans="1:13" x14ac:dyDescent="0.25">
      <c r="A63" s="13"/>
      <c r="B63" s="13"/>
      <c r="C63" s="14"/>
      <c r="D63" s="13"/>
      <c r="E63" s="13"/>
      <c r="F63" s="19"/>
      <c r="G63" s="19"/>
      <c r="H63" s="19"/>
      <c r="I63" s="10">
        <f>IF(OR(C63="",H63="",G63=""),"",IF(G63=F63,IF(H63=G63,1,0),MAX(0,MIN(1,(H63-F63)/(G63-F63)))))</f>
      </c>
      <c r="J63" s="20"/>
      <c r="K63" s="12">
        <f>IF(I63="","",IF(I63&gt;='Özet'!$C$10,"Yolunda",IF(I63&gt;='Özet'!$C$11,"Risk altında","Kritik")))</f>
      </c>
      <c r="L63" s="21"/>
      <c r="M63" s="14"/>
    </row>
    <row r="64" spans="1:13" x14ac:dyDescent="0.25">
      <c r="A64" s="13"/>
      <c r="B64" s="13"/>
      <c r="C64" s="14"/>
      <c r="D64" s="13"/>
      <c r="E64" s="13"/>
      <c r="F64" s="19"/>
      <c r="G64" s="19"/>
      <c r="H64" s="19"/>
      <c r="I64" s="10">
        <f>IF(OR(C64="",H64="",G64=""),"",IF(G64=F64,IF(H64=G64,1,0),MAX(0,MIN(1,(H64-F64)/(G64-F64)))))</f>
      </c>
      <c r="J64" s="20"/>
      <c r="K64" s="12">
        <f>IF(I64="","",IF(I64&gt;='Özet'!$C$10,"Yolunda",IF(I64&gt;='Özet'!$C$11,"Risk altında","Kritik")))</f>
      </c>
      <c r="L64" s="21"/>
      <c r="M64" s="14"/>
    </row>
    <row r="65" spans="1:13" x14ac:dyDescent="0.25">
      <c r="A65" s="13"/>
      <c r="B65" s="13"/>
      <c r="C65" s="14"/>
      <c r="D65" s="13"/>
      <c r="E65" s="13"/>
      <c r="F65" s="19"/>
      <c r="G65" s="19"/>
      <c r="H65" s="19"/>
      <c r="I65" s="10">
        <f>IF(OR(C65="",H65="",G65=""),"",IF(G65=F65,IF(H65=G65,1,0),MAX(0,MIN(1,(H65-F65)/(G65-F65)))))</f>
      </c>
      <c r="J65" s="20"/>
      <c r="K65" s="12">
        <f>IF(I65="","",IF(I65&gt;='Özet'!$C$10,"Yolunda",IF(I65&gt;='Özet'!$C$11,"Risk altında","Kritik")))</f>
      </c>
      <c r="L65" s="21"/>
      <c r="M65" s="14"/>
    </row>
  </sheetData>
  <autoFilter ref="A5:M5"/>
  <conditionalFormatting sqref="J6:J65">
    <cfRule type="expression" dxfId="3" priority="1">
      <formula>AND(ISNUMBER(J6),J6&lt;=4)</formula>
    </cfRule>
  </conditionalFormatting>
  <conditionalFormatting sqref="J6:J65">
    <cfRule type="expression" dxfId="4" priority="1">
      <formula>AND(ISNUMBER(J6),J6&gt;=8)</formula>
    </cfRule>
  </conditionalFormatting>
  <conditionalFormatting sqref="K6:K65">
    <cfRule type="cellIs" dxfId="5" priority="1" operator="equal">
      <formula>"Yolunda"</formula>
    </cfRule>
  </conditionalFormatting>
  <conditionalFormatting sqref="K6:K65">
    <cfRule type="cellIs" dxfId="6" priority="1" operator="equal">
      <formula>"Risk altında"</formula>
    </cfRule>
  </conditionalFormatting>
  <conditionalFormatting sqref="K6:K65">
    <cfRule type="cellIs" dxfId="7" priority="1" operator="equal">
      <formula>"Kritik"</formula>
    </cfRule>
  </conditionalFormatting>
  <dataValidations count="2">
    <dataValidation type="date" operator="greaterThan" allowBlank="1" showErrorMessage="1" error="Geçerli bir tarih girin (GG.AA.YYYY)." sqref="L10:L65">
      <formula1>18264</formula1>
    </dataValidation>
    <dataValidation type="date" operator="greaterThan" allowBlank="1" showErrorMessage="1" error="Geçerli bir tarih girin (GG.AA.YYYY)." sqref="L6:L6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workbookViewId="0" showGridLines="0">
      <pane ySplit="5" topLeftCell="A6" activePane="bottomLeft" state="frozen"/>
      <selection pane="bottomLeft"/>
    </sheetView>
  </sheetViews>
  <sheetFormatPr defaultRowHeight="15" outlineLevelRow="0" outlineLevelCol="0" x14ac:dyDescent="55"/>
  <cols>
    <col min="1" max="2" width="10" customWidth="1"/>
    <col min="3" max="3" width="11" customWidth="1"/>
    <col min="4" max="7" width="10" customWidth="1"/>
    <col min="8" max="8" width="44" customWidth="1"/>
  </cols>
  <sheetData>
    <row r="1" ht="34" customHeight="1" spans="2:2" x14ac:dyDescent="0.25">
      <c r="B1" s="1" t="s">
        <v>0</v>
      </c>
    </row>
    <row r="2" ht="18" customHeight="1" spans="2:2" x14ac:dyDescent="0.25">
      <c r="B2" s="2" t="s">
        <v>1</v>
      </c>
    </row>
    <row r="3" ht="16" customHeight="1" spans="2:2" x14ac:dyDescent="0.25">
      <c r="B3" s="3" t="s">
        <v>2</v>
      </c>
    </row>
    <row r="4" spans="1:8" x14ac:dyDescent="0.25">
      <c r="A4" s="4"/>
      <c r="B4" s="4"/>
      <c r="C4" s="4"/>
      <c r="D4" s="4"/>
      <c r="E4" s="4"/>
      <c r="F4" s="4"/>
      <c r="G4" s="4"/>
      <c r="H4" s="4"/>
    </row>
    <row r="5" ht="30" customHeight="1" spans="1:8" x14ac:dyDescent="0.25">
      <c r="A5" s="5" t="s">
        <v>6</v>
      </c>
      <c r="B5" s="5" t="s">
        <v>57</v>
      </c>
      <c r="C5" s="5" t="s">
        <v>9</v>
      </c>
      <c r="D5" s="5" t="s">
        <v>58</v>
      </c>
      <c r="E5" s="5" t="s">
        <v>59</v>
      </c>
      <c r="F5" s="5" t="s">
        <v>60</v>
      </c>
      <c r="G5" s="5" t="s">
        <v>10</v>
      </c>
      <c r="H5" s="5" t="s">
        <v>61</v>
      </c>
    </row>
    <row r="6" spans="1:8" x14ac:dyDescent="0.25">
      <c r="A6" s="13" t="s">
        <v>15</v>
      </c>
      <c r="B6" s="9">
        <f>IF(A6="","",COUNTIF('Hedefler'!$D$6:$D$25,A6))</f>
      </c>
      <c r="C6" s="10">
        <f>IF(A6="","",IFERROR(AVERAGEIF('Hedefler'!$D$6:$D$25,A6,'Hedefler'!$G$6:$G$25),""))</f>
      </c>
      <c r="D6" s="9">
        <f>IF(A6="","",COUNTIFS('Hedefler'!$D$6:$D$25,A6,'Hedefler'!$I$6:$I$25,"Yolunda"))</f>
      </c>
      <c r="E6" s="9">
        <f>IF(A6="","",COUNTIFS('Hedefler'!$D$6:$D$25,A6,'Hedefler'!$I$6:$I$25,"Risk altında"))</f>
      </c>
      <c r="F6" s="9">
        <f>IF(A6="","",COUNTIFS('Hedefler'!$D$6:$D$25,A6,'Hedefler'!$I$6:$I$25,"Kritik"))</f>
      </c>
      <c r="G6" s="11">
        <f>IF(A6="","",IFERROR(AVERAGEIF('Hedefler'!$D$6:$D$25,A6,'Hedefler'!$H$6:$H$25),""))</f>
      </c>
      <c r="H6" s="14"/>
    </row>
    <row r="7" spans="1:8" x14ac:dyDescent="0.25">
      <c r="A7" s="13" t="s">
        <v>24</v>
      </c>
      <c r="B7" s="9">
        <f>IF(A7="","",COUNTIF('Hedefler'!$D$6:$D$25,A7))</f>
      </c>
      <c r="C7" s="10">
        <f>IF(A7="","",IFERROR(AVERAGEIF('Hedefler'!$D$6:$D$25,A7,'Hedefler'!$G$6:$G$25),""))</f>
      </c>
      <c r="D7" s="9">
        <f>IF(A7="","",COUNTIFS('Hedefler'!$D$6:$D$25,A7,'Hedefler'!$I$6:$I$25,"Yolunda"))</f>
      </c>
      <c r="E7" s="9">
        <f>IF(A7="","",COUNTIFS('Hedefler'!$D$6:$D$25,A7,'Hedefler'!$I$6:$I$25,"Risk altında"))</f>
      </c>
      <c r="F7" s="9">
        <f>IF(A7="","",COUNTIFS('Hedefler'!$D$6:$D$25,A7,'Hedefler'!$I$6:$I$25,"Kritik"))</f>
      </c>
      <c r="G7" s="11">
        <f>IF(A7="","",IFERROR(AVERAGEIF('Hedefler'!$D$6:$D$25,A7,'Hedefler'!$H$6:$H$25),""))</f>
      </c>
      <c r="H7" s="14"/>
    </row>
    <row r="8" spans="1:8" x14ac:dyDescent="0.25">
      <c r="A8" s="13" t="s">
        <v>62</v>
      </c>
      <c r="B8" s="9">
        <f>IF(A8="","",COUNTIF('Hedefler'!$D$6:$D$25,A8))</f>
      </c>
      <c r="C8" s="10">
        <f>IF(A8="","",IFERROR(AVERAGEIF('Hedefler'!$D$6:$D$25,A8,'Hedefler'!$G$6:$G$25),""))</f>
      </c>
      <c r="D8" s="9">
        <f>IF(A8="","",COUNTIFS('Hedefler'!$D$6:$D$25,A8,'Hedefler'!$I$6:$I$25,"Yolunda"))</f>
      </c>
      <c r="E8" s="9">
        <f>IF(A8="","",COUNTIFS('Hedefler'!$D$6:$D$25,A8,'Hedefler'!$I$6:$I$25,"Risk altında"))</f>
      </c>
      <c r="F8" s="9">
        <f>IF(A8="","",COUNTIFS('Hedefler'!$D$6:$D$25,A8,'Hedefler'!$I$6:$I$25,"Kritik"))</f>
      </c>
      <c r="G8" s="11">
        <f>IF(A8="","",IFERROR(AVERAGEIF('Hedefler'!$D$6:$D$25,A8,'Hedefler'!$H$6:$H$25),""))</f>
      </c>
      <c r="H8" s="14"/>
    </row>
    <row r="9" spans="1:8" x14ac:dyDescent="0.25">
      <c r="A9" s="13" t="s">
        <v>63</v>
      </c>
      <c r="B9" s="9">
        <f>IF(A9="","",COUNTIF('Hedefler'!$D$6:$D$25,A9))</f>
      </c>
      <c r="C9" s="10">
        <f>IF(A9="","",IFERROR(AVERAGEIF('Hedefler'!$D$6:$D$25,A9,'Hedefler'!$G$6:$G$25),""))</f>
      </c>
      <c r="D9" s="9">
        <f>IF(A9="","",COUNTIFS('Hedefler'!$D$6:$D$25,A9,'Hedefler'!$I$6:$I$25,"Yolunda"))</f>
      </c>
      <c r="E9" s="9">
        <f>IF(A9="","",COUNTIFS('Hedefler'!$D$6:$D$25,A9,'Hedefler'!$I$6:$I$25,"Risk altında"))</f>
      </c>
      <c r="F9" s="9">
        <f>IF(A9="","",COUNTIFS('Hedefler'!$D$6:$D$25,A9,'Hedefler'!$I$6:$I$25,"Kritik"))</f>
      </c>
      <c r="G9" s="11">
        <f>IF(A9="","",IFERROR(AVERAGEIF('Hedefler'!$D$6:$D$25,A9,'Hedefler'!$H$6:$H$25),""))</f>
      </c>
      <c r="H9" s="14"/>
    </row>
    <row r="10" ht="22" customHeight="1" spans="1:8" x14ac:dyDescent="0.25">
      <c r="A10" s="22" t="s">
        <v>64</v>
      </c>
      <c r="B10" s="23">
        <f>SUM(B6:B9)</f>
      </c>
      <c r="C10" s="24">
        <f>IFERROR(AVERAGE(C6:C9),"")</f>
      </c>
      <c r="D10" s="23">
        <f>SUM(D6:D9)</f>
      </c>
      <c r="E10" s="23">
        <f>SUM(E6:E9)</f>
      </c>
      <c r="F10" s="23">
        <f>SUM(F6:F9)</f>
      </c>
      <c r="G10" s="25"/>
      <c r="H10" s="22"/>
    </row>
  </sheetData>
  <autoFilter ref="A5:H5"/>
  <conditionalFormatting sqref="F6:F9">
    <cfRule type="cellIs" dxfId="8" priority="1" operator="greaterThan">
      <formula>0</formula>
    </cfRule>
  </conditionalFormatting>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6" t="s">
        <v>65</v>
      </c>
    </row>
    <row r="6" ht="20" customHeight="1" spans="2:4" x14ac:dyDescent="0.25">
      <c r="B6" s="27" t="s">
        <v>66</v>
      </c>
      <c r="C6" s="28" t="s">
        <v>67</v>
      </c>
    </row>
    <row r="7" ht="20" customHeight="1" spans="2:4" x14ac:dyDescent="0.25">
      <c r="B7" s="27" t="s">
        <v>68</v>
      </c>
      <c r="C7" s="28" t="s">
        <v>69</v>
      </c>
    </row>
    <row r="8" ht="20" customHeight="1" spans="2:4" x14ac:dyDescent="0.25">
      <c r="B8" s="27" t="s">
        <v>70</v>
      </c>
      <c r="C8" s="28" t="s">
        <v>38</v>
      </c>
    </row>
    <row r="9" ht="24" customHeight="1" spans="2:2" x14ac:dyDescent="0.25">
      <c r="B9" s="26" t="s">
        <v>71</v>
      </c>
    </row>
    <row r="10" ht="20" customHeight="1" spans="2:4" x14ac:dyDescent="0.25">
      <c r="B10" s="27" t="s">
        <v>72</v>
      </c>
      <c r="C10" s="29">
        <v>0.7</v>
      </c>
      <c r="D10" s="30" t="s">
        <v>73</v>
      </c>
    </row>
    <row r="11" ht="20" customHeight="1" spans="2:4" x14ac:dyDescent="0.25">
      <c r="B11" s="27" t="s">
        <v>74</v>
      </c>
      <c r="C11" s="29">
        <v>0.4</v>
      </c>
      <c r="D11" s="30" t="s">
        <v>75</v>
      </c>
    </row>
    <row r="12" ht="24" customHeight="1" spans="2:2" x14ac:dyDescent="0.25">
      <c r="B12" s="26" t="s">
        <v>76</v>
      </c>
    </row>
    <row r="13" ht="20" customHeight="1" spans="2:4" x14ac:dyDescent="0.25">
      <c r="B13" s="27" t="s">
        <v>77</v>
      </c>
      <c r="C13" s="31">
        <f>COUNTA('Hedefler'!$A$6:$A$25)</f>
      </c>
    </row>
    <row r="14" ht="20" customHeight="1" spans="2:4" x14ac:dyDescent="0.25">
      <c r="B14" s="27" t="s">
        <v>78</v>
      </c>
      <c r="C14" s="31">
        <f>COUNTA('Anahtar Sonuçlar'!$C$6:$C$65)</f>
      </c>
    </row>
    <row r="15" ht="20" customHeight="1" spans="2:4" x14ac:dyDescent="0.25">
      <c r="B15" s="27" t="s">
        <v>79</v>
      </c>
      <c r="C15" s="32">
        <f>IFERROR(AVERAGE('Anahtar Sonuçlar'!$I$6:$I$65),"")</f>
      </c>
    </row>
    <row r="16" ht="20" customHeight="1" spans="2:4" x14ac:dyDescent="0.25">
      <c r="B16" s="27" t="s">
        <v>80</v>
      </c>
      <c r="C16" s="31">
        <f>COUNTIF('Anahtar Sonuçlar'!$K$6:$K$65,"Yolunda")</f>
      </c>
    </row>
    <row r="17" ht="20" customHeight="1" spans="2:4" x14ac:dyDescent="0.25">
      <c r="B17" s="27" t="s">
        <v>81</v>
      </c>
      <c r="C17" s="31">
        <f>COUNTIF('Anahtar Sonuçlar'!$K$6:$K$65,"Risk altında")</f>
      </c>
    </row>
    <row r="18" ht="20" customHeight="1" spans="2:4" x14ac:dyDescent="0.25">
      <c r="B18" s="27" t="s">
        <v>82</v>
      </c>
      <c r="C18" s="31">
        <f>COUNTIF('Anahtar Sonuçlar'!$K$6:$K$65,"Kritik")</f>
      </c>
      <c r="D18" s="30" t="s">
        <v>83</v>
      </c>
    </row>
    <row r="19" ht="20" customHeight="1" spans="2:4" x14ac:dyDescent="0.25">
      <c r="B19" s="27" t="s">
        <v>84</v>
      </c>
      <c r="C19" s="33">
        <f>IFERROR(AVERAGE('Anahtar Sonuçlar'!$J$6:$J$65),"")</f>
      </c>
    </row>
    <row r="20" ht="20" customHeight="1" spans="2:4" x14ac:dyDescent="0.25">
      <c r="B20" s="27" t="s">
        <v>85</v>
      </c>
      <c r="C20" s="31">
        <f>COUNTIFS('Anahtar Sonuçlar'!$J$6:$J$65,"&lt;=4",'Anahtar Sonuçlar'!$J$6:$J$65,"&lt;&gt;")</f>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0"/>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86</v>
      </c>
    </row>
    <row r="2" ht="18" customHeight="1" spans="2:2" x14ac:dyDescent="0.25">
      <c r="B2" s="2" t="s">
        <v>0</v>
      </c>
    </row>
    <row r="3" ht="16" customHeight="1" spans="2:2" x14ac:dyDescent="0.25">
      <c r="B3" s="3" t="s">
        <v>2</v>
      </c>
    </row>
    <row r="4" spans="1:2" x14ac:dyDescent="0.25">
      <c r="A4" s="4"/>
      <c r="B4" s="4"/>
    </row>
    <row r="5" ht="60" customHeight="1" spans="2:2" x14ac:dyDescent="0.25">
      <c r="B5" s="34" t="s">
        <v>87</v>
      </c>
    </row>
    <row r="7" ht="22" customHeight="1" spans="2:2" x14ac:dyDescent="0.25">
      <c r="B7" s="35" t="s">
        <v>88</v>
      </c>
    </row>
    <row r="8" ht="30" customHeight="1" spans="2:2" x14ac:dyDescent="0.25">
      <c r="B8" s="34" t="s">
        <v>89</v>
      </c>
    </row>
    <row r="9" ht="30" customHeight="1" spans="2:2" x14ac:dyDescent="0.25">
      <c r="B9" s="34" t="s">
        <v>90</v>
      </c>
    </row>
    <row r="10" ht="45" customHeight="1" spans="2:2" x14ac:dyDescent="0.25">
      <c r="B10" s="34" t="s">
        <v>91</v>
      </c>
    </row>
    <row r="11" ht="30" customHeight="1" spans="2:2" x14ac:dyDescent="0.25">
      <c r="B11" s="34" t="s">
        <v>92</v>
      </c>
    </row>
    <row r="12" ht="30" customHeight="1" spans="2:2" x14ac:dyDescent="0.25">
      <c r="B12" s="34" t="s">
        <v>93</v>
      </c>
    </row>
    <row r="13" ht="30" customHeight="1" spans="2:2" x14ac:dyDescent="0.25">
      <c r="B13" s="34" t="s">
        <v>94</v>
      </c>
    </row>
    <row r="14" ht="8" customHeight="1" spans="2:2" x14ac:dyDescent="0.25">
      <c r="B14" s="34" t="s">
        <v>95</v>
      </c>
    </row>
    <row r="15" ht="30" customHeight="1" spans="2:2" x14ac:dyDescent="0.25">
      <c r="B15" s="36" t="s">
        <v>96</v>
      </c>
    </row>
    <row r="17" ht="20" customHeight="1" spans="2:2" x14ac:dyDescent="0.25">
      <c r="B17" s="37" t="s">
        <v>97</v>
      </c>
    </row>
    <row r="18" ht="30" customHeight="1" spans="2:2" x14ac:dyDescent="0.25">
      <c r="B18" s="34" t="s">
        <v>98</v>
      </c>
    </row>
    <row r="20" ht="18" customHeight="1" spans="2:2" x14ac:dyDescent="0.25">
      <c r="B20" s="38" t="s">
        <v>99</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Hedefler</vt:lpstr>
      <vt:lpstr>Anahtar Sonuçlar</vt:lpstr>
      <vt:lpstr>Çeyrek Özeti</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OKR Takip Tablosu</dc:title>
  <dc:subject/>
  <dc:description/>
  <cp:keywords/>
  <cp:category/>
  <cp:lastModifiedBy>Unknown</cp:lastModifiedBy>
  <dcterms:created xsi:type="dcterms:W3CDTF">2026-10-12T09:00:00Z</dcterms:created>
  <dcterms:modified xsi:type="dcterms:W3CDTF">2026-10-12T09:00:00Z</dcterms:modified>
</cp:coreProperties>
</file>