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uanlama" state="visible" r:id="rId4"/>
    <sheet sheetId="2" name="Kriterler" state="visible" r:id="rId5"/>
    <sheet sheetId="3" name="Özet" state="visible" r:id="rId6"/>
    <sheet sheetId="4" name="Nasıl Kullanılır" state="visible" r:id="rId7"/>
  </sheets>
  <definedNames>
    <definedName name="_xlnm.Print_Titles" localSheetId="0">'Puanlama'!$5:$5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Teknik bilgi ve mesleki beceri (1–5)</t>
        </r>
      </text>
    </comment>
    <comment ref="G5" authorId="0">
      <text>
        <r>
          <t>Problem çözme ve analitik düşünme (1–5)</t>
        </r>
      </text>
    </comment>
    <comment ref="H5" authorId="0">
      <text>
        <r>
          <t>İletişim ve kendini ifade etme (1–5)</t>
        </r>
      </text>
    </comment>
    <comment ref="I5" authorId="0">
      <text>
        <r>
          <t>Takım çalışması ve iş birliği (1–5)</t>
        </r>
      </text>
    </comment>
    <comment ref="J5" authorId="0">
      <text>
        <r>
          <t>Sorumluluk alma ve sonuç odaklılık (1–5)</t>
        </r>
      </text>
    </comment>
    <comment ref="K5" authorId="0">
      <text>
        <r>
          <t>Öğrenmeye açıklık ve uyum (1–5)</t>
        </r>
      </text>
    </comment>
  </commentList>
</comments>
</file>

<file path=xl/sharedStrings.xml><?xml version="1.0" encoding="utf-8"?>
<sst xmlns="http://schemas.openxmlformats.org/spreadsheetml/2006/main" count="103" uniqueCount="89">
  <si>
    <t>Mülakat Puanlama Tablosu</t>
  </si>
  <si>
    <t>Pozisyon: [Pozisyon Adı]  ·  Değerlendirme dönemi: [Tarih Aralığı]</t>
  </si>
  <si>
    <t>ikpartner.com  ·  Ücretsiz İK şablonu  ·  0538 949 22 87</t>
  </si>
  <si>
    <t>Sıra</t>
  </si>
  <si>
    <t>Aday Ad Soyad</t>
  </si>
  <si>
    <t>Pozisyon</t>
  </si>
  <si>
    <t>Mülakat Tarihi</t>
  </si>
  <si>
    <t>Mülakatçı(lar)</t>
  </si>
  <si>
    <t>K1 Teknik Bilgi</t>
  </si>
  <si>
    <t>K2 Problem Çözme</t>
  </si>
  <si>
    <t>K3 İletişim</t>
  </si>
  <si>
    <t>K4 Takım Çalışması</t>
  </si>
  <si>
    <t>K5 Sonuç Odaklılık</t>
  </si>
  <si>
    <t>K6 Öğrenme ve Uyum</t>
  </si>
  <si>
    <t>Ağırlıklı Puan</t>
  </si>
  <si>
    <t>Başarı %</t>
  </si>
  <si>
    <t>Sıralama</t>
  </si>
  <si>
    <t>Sistem Önerisi</t>
  </si>
  <si>
    <t>Nihai Karar</t>
  </si>
  <si>
    <t>Notlar / Karar Gerekçesi</t>
  </si>
  <si>
    <t>Örnek Aday A</t>
  </si>
  <si>
    <t>[Pozisyon Adı]</t>
  </si>
  <si>
    <t>[Mülakatçı]</t>
  </si>
  <si>
    <t>Sonraki Tur</t>
  </si>
  <si>
    <t>Güçlü iletişim; teknik vaka ile doğrulanacak</t>
  </si>
  <si>
    <t>Örnek Aday B</t>
  </si>
  <si>
    <t>Örnek Aday C</t>
  </si>
  <si>
    <t>Olumsuz</t>
  </si>
  <si>
    <t>Problem çözme örnekleri yüzeysel kaldı</t>
  </si>
  <si>
    <t>Kriter Ağırlıkları ve Karar Eşikleri</t>
  </si>
  <si>
    <t>Kriter Ağırlıkları (toplam %100 olmalı)</t>
  </si>
  <si>
    <t>K1 — Teknik bilgi ve mesleki beceri</t>
  </si>
  <si>
    <t>Pozisyonun teknik ağırlığına göre artırın veya azaltın.</t>
  </si>
  <si>
    <t>K2 — Problem çözme ve analitik düşünme</t>
  </si>
  <si>
    <t>K3 — İletişim ve kendini ifade etme</t>
  </si>
  <si>
    <t>K4 — Takım çalışması ve iş birliği</t>
  </si>
  <si>
    <t>K5 — Sorumluluk alma ve sonuç odaklılık</t>
  </si>
  <si>
    <t>K6 — Öğrenmeye açıklık ve uyum</t>
  </si>
  <si>
    <t>Ağırlık toplamı</t>
  </si>
  <si>
    <t>%100 değilse puanlar yine normalize edilir; yine de toplamı %100 yapın.</t>
  </si>
  <si>
    <t>Karar Eşikleri (5 üzerinden ağırlıklı puan)</t>
  </si>
  <si>
    <t>Önerilir eşiği</t>
  </si>
  <si>
    <t>Bu puan ve üzeri 'Önerilir' olarak işaretlenir.</t>
  </si>
  <si>
    <t>Değerlendirilebilir eşiği</t>
  </si>
  <si>
    <t>Bu puan ile Önerilir eşiği arası 'Değerlendirilebilir' sayılır.</t>
  </si>
  <si>
    <t>Pozisyon Bilgisi</t>
  </si>
  <si>
    <t>Kadro sayısı</t>
  </si>
  <si>
    <t>İşe alım sorumlusu</t>
  </si>
  <si>
    <t>[Ad Soyad]</t>
  </si>
  <si>
    <t>Değerlendirme Özeti</t>
  </si>
  <si>
    <t>Aday Durumu</t>
  </si>
  <si>
    <t>Listedeki aday sayısı</t>
  </si>
  <si>
    <t>Puanlaması tamamlanan aday</t>
  </si>
  <si>
    <t>Puanı eksik aday</t>
  </si>
  <si>
    <t>Bu adayların tüm kriterlerini puanlayın.</t>
  </si>
  <si>
    <t>Puan İstatistikleri</t>
  </si>
  <si>
    <t>En yüksek ağırlıklı puan</t>
  </si>
  <si>
    <t>Ortalama ağırlıklı puan</t>
  </si>
  <si>
    <t>En yüksek puanlı aday</t>
  </si>
  <si>
    <t>İkinci sıradaki aday</t>
  </si>
  <si>
    <t>Eşit puanlarda aynı ad görünebilir; Sıralama sütununu kontrol edin.</t>
  </si>
  <si>
    <t>Sistem Önerisi Dağılımı</t>
  </si>
  <si>
    <t>Önerilir</t>
  </si>
  <si>
    <t>Değerlendirilebilir</t>
  </si>
  <si>
    <t>Önerilmez</t>
  </si>
  <si>
    <t>Nihai Kararlar</t>
  </si>
  <si>
    <t>Teklif verilecek aday</t>
  </si>
  <si>
    <t>Sonraki tura / referans kontrolüne geçen</t>
  </si>
  <si>
    <t>Yetenek havuzuna alınan (aday onayıyla)</t>
  </si>
  <si>
    <t>Olumsuz dönüş yapılacak</t>
  </si>
  <si>
    <t>Kontrol</t>
  </si>
  <si>
    <t>Ağırlık toplamı kontrolü</t>
  </si>
  <si>
    <t>Hazırlayan</t>
  </si>
  <si>
    <t>Onaylayan (İşe Alım Yöneticisi)</t>
  </si>
  <si>
    <t>Nasıl Kullanılır?</t>
  </si>
  <si>
    <t>Aynı pozisyona başvuran adayları altı kriter üzerinden 1–5 ölçeğinde puanlayan; kriter ağırlıklarına göre ağırlıklı puanı, başarı yüzdesini ve aday sıralamasını otomatik hesaplayan, karar eşiğine göre öneri üreten mülakat puanlama tablosu.</t>
  </si>
  <si>
    <t>Kullanım adımları</t>
  </si>
  <si>
    <t>1. Önce Kriterler sayfasında altı kriterin ağırlıklarını pozisyona göre belirleyin; toplamın %100 olduğunu Özet sayfasındaki kontrol satırından doğrulayın. Kriter adlarını değiştirmek isterseniz Puanlama sayfasındaki K1–K6 başlıklarını yeniden adlandırabilirsiniz.</t>
  </si>
  <si>
    <t>2. Önerilir ve Değerlendirilebilir eşiklerini (5 üzerinden ağırlıklı puan) işletmenizin seçicilik düzeyine göre ayarlayın.</t>
  </si>
  <si>
    <t>3. Puanlama sayfasında her satıra bir aday yazın. Birden fazla mülakatçı varsa her mülakatçının bağımsız puanını Mülakat Değerlendirme Formu'nda toplayın, burada uzlaşılan veya ortalama puanı girin.</t>
  </si>
  <si>
    <t>4. K1–K6 sütunlarına açılır listeden 1–5 arası puan seçin. Altı kriterin tamamı puanlanmadan ağırlıklı puan hesaplanmaz ve satırda 'Eksik puan' görünür.</t>
  </si>
  <si>
    <t>5. Ağırlıklı Puan, Başarı %, Sıralama ve Sistem Önerisi sütunları otomatik hesaplanır; bu gri hücrelere veri girmeyin. 2 ve altındaki kriter puanları kırmızıyla vurgulanır.</t>
  </si>
  <si>
    <t>6. Nihai Karar sütununu işe alım komitesi kararından sonra doldurun. Sistem önerisi yalnızca yardımcı bir göstergedir; karar gerekçesini Notlar sütununa yazın.</t>
  </si>
  <si>
    <t>7. İtalik örnek satırları kendi adaylarınızı girmeden önce silin. Tablo aday kişisel verisi içerdiğinden yalnızca işe alım sürecinde görevli kişilerle paylaşın.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</si>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</sst>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7" fillId="3" borderId="2" xfId="0" applyNumberFormat="1" applyFont="1" applyFill="1" applyBorder="1"/>
    <xf numFmtId="9" fontId="7" fillId="3" borderId="2" xfId="0" applyNumberFormat="1" applyFont="1" applyFill="1" applyBorder="1"/>
    <xf numFmtId="3" fontId="7" fillId="3" borderId="2" xfId="0" applyNumberFormat="1" applyFont="1" applyFill="1" applyBorder="1"/>
    <xf numFmtId="0" fontId="7" fillId="3" borderId="2" xfId="0" applyFont="1" applyFill="1" applyBorder="1"/>
    <xf numFmtId="0" fontId="6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164" fontId="8" fillId="0" borderId="2" xfId="0" applyNumberFormat="1" applyFont="1" applyBorder="1" applyAlignment="1">
      <alignment horizontal="center"/>
    </xf>
    <xf numFmtId="0" fontId="9" fillId="0" borderId="0" xfId="0" applyFont="1"/>
    <xf numFmtId="0" fontId="10" fillId="3" borderId="2" xfId="0" applyFont="1" applyFill="1" applyBorder="1"/>
    <xf numFmtId="9" fontId="11" fillId="4" borderId="2" xfId="0" applyNumberFormat="1" applyFont="1" applyFill="1" applyBorder="1" applyAlignment="1">
      <alignment horizontal="right"/>
    </xf>
    <xf numFmtId="0" fontId="12" fillId="0" borderId="0" xfId="0" applyFont="1"/>
    <xf numFmtId="9" fontId="13" fillId="0" borderId="2" xfId="0" applyNumberFormat="1" applyFont="1" applyBorder="1" applyAlignment="1">
      <alignment horizontal="right"/>
    </xf>
    <xf numFmtId="4" fontId="11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3" fontId="11" fillId="4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12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D9F2E3"/>
        </patternFill>
      </fill>
    </dxf>
    <dxf>
      <fill>
        <patternFill patternType="solid">
          <bgColor rgb="FFD9F2E3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D9F2E3"/>
        </patternFill>
      </fill>
    </dxf>
    <dxf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4" customWidth="1"/>
    <col min="3" max="3" width="20" customWidth="1"/>
    <col min="4" max="4" width="13" customWidth="1"/>
    <col min="5" max="5" width="20" customWidth="1"/>
    <col min="6" max="11" width="10" customWidth="1"/>
    <col min="12" max="12" width="11" customWidth="1"/>
    <col min="15" max="15" width="17" customWidth="1"/>
    <col min="16" max="16" width="16" customWidth="1"/>
    <col min="17" max="17" width="32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spans="1:17" x14ac:dyDescent="0.25">
      <c r="A6" s="6">
        <v>1</v>
      </c>
      <c r="B6" s="7" t="s">
        <v>20</v>
      </c>
      <c r="C6" s="7" t="s">
        <v>21</v>
      </c>
      <c r="D6" s="8">
        <v>46300</v>
      </c>
      <c r="E6" s="7" t="s">
        <v>22</v>
      </c>
      <c r="F6" s="9">
        <v>4</v>
      </c>
      <c r="G6" s="9">
        <v>4</v>
      </c>
      <c r="H6" s="9">
        <v>5</v>
      </c>
      <c r="I6" s="9">
        <v>4</v>
      </c>
      <c r="J6" s="9">
        <v>4</v>
      </c>
      <c r="K6" s="9">
        <v>3</v>
      </c>
      <c r="L6" s="10">
        <f>IF(B6="","",IF(COUNT(F6:K6)&lt;6,"Eksik puan",IFERROR(ROUND((F6*'Kriterler'!$C$6+G6*'Kriterler'!$C$7+H6*'Kriterler'!$C$8+I6*'Kriterler'!$C$9+J6*'Kriterler'!$C$10+K6*'Kriterler'!$C$11)/'Kriterler'!$C$12,2),"Ağırlık hatası")))</f>
      </c>
      <c r="M6" s="11">
        <f>IF(ISNUMBER(L6),L6/5,"")</f>
      </c>
      <c r="N6" s="12">
        <f>IF(ISNUMBER(L6),RANK(L6,$L$6:$L$45,0),"")</f>
      </c>
      <c r="O6" s="13">
        <f>IF(ISNUMBER(L6),IF(L6&gt;='Kriterler'!$C$14,"Önerilir",IF(L6&gt;='Kriterler'!$C$15,"Değerlendirilebilir","Önerilmez")),"")</f>
      </c>
      <c r="P6" s="9" t="s">
        <v>23</v>
      </c>
      <c r="Q6" s="14" t="s">
        <v>24</v>
      </c>
    </row>
    <row r="7" spans="1:17" x14ac:dyDescent="0.25">
      <c r="A7" s="6">
        <v>2</v>
      </c>
      <c r="B7" s="7" t="s">
        <v>25</v>
      </c>
      <c r="C7" s="7" t="s">
        <v>21</v>
      </c>
      <c r="D7" s="8">
        <v>46301</v>
      </c>
      <c r="E7" s="7" t="s">
        <v>22</v>
      </c>
      <c r="F7" s="9">
        <v>5</v>
      </c>
      <c r="G7" s="9">
        <v>4</v>
      </c>
      <c r="H7" s="9">
        <v>3</v>
      </c>
      <c r="I7" s="9">
        <v>3</v>
      </c>
      <c r="J7" s="9">
        <v>4</v>
      </c>
      <c r="K7" s="9">
        <v>4</v>
      </c>
      <c r="L7" s="10">
        <f>IF(B7="","",IF(COUNT(F7:K7)&lt;6,"Eksik puan",IFERROR(ROUND((F7*'Kriterler'!$C$6+G7*'Kriterler'!$C$7+H7*'Kriterler'!$C$8+I7*'Kriterler'!$C$9+J7*'Kriterler'!$C$10+K7*'Kriterler'!$C$11)/'Kriterler'!$C$12,2),"Ağırlık hatası")))</f>
      </c>
      <c r="M7" s="11">
        <f>IF(ISNUMBER(L7),L7/5,"")</f>
      </c>
      <c r="N7" s="12">
        <f>IF(ISNUMBER(L7),RANK(L7,$L$6:$L$45,0),"")</f>
      </c>
      <c r="O7" s="13">
        <f>IF(ISNUMBER(L7),IF(L7&gt;='Kriterler'!$C$14,"Önerilir",IF(L7&gt;='Kriterler'!$C$15,"Değerlendirilebilir","Önerilmez")),"")</f>
      </c>
      <c r="P7" s="15"/>
      <c r="Q7" s="16"/>
    </row>
    <row r="8" spans="1:17" x14ac:dyDescent="0.25">
      <c r="A8" s="6">
        <v>3</v>
      </c>
      <c r="B8" s="7" t="s">
        <v>26</v>
      </c>
      <c r="C8" s="7" t="s">
        <v>21</v>
      </c>
      <c r="D8" s="8">
        <v>46302</v>
      </c>
      <c r="E8" s="7" t="s">
        <v>22</v>
      </c>
      <c r="F8" s="9">
        <v>3</v>
      </c>
      <c r="G8" s="9">
        <v>2</v>
      </c>
      <c r="H8" s="9">
        <v>3</v>
      </c>
      <c r="I8" s="9">
        <v>4</v>
      </c>
      <c r="J8" s="9">
        <v>3</v>
      </c>
      <c r="K8" s="9">
        <v>3</v>
      </c>
      <c r="L8" s="10">
        <f>IF(B8="","",IF(COUNT(F8:K8)&lt;6,"Eksik puan",IFERROR(ROUND((F8*'Kriterler'!$C$6+G8*'Kriterler'!$C$7+H8*'Kriterler'!$C$8+I8*'Kriterler'!$C$9+J8*'Kriterler'!$C$10+K8*'Kriterler'!$C$11)/'Kriterler'!$C$12,2),"Ağırlık hatası")))</f>
      </c>
      <c r="M8" s="11">
        <f>IF(ISNUMBER(L8),L8/5,"")</f>
      </c>
      <c r="N8" s="12">
        <f>IF(ISNUMBER(L8),RANK(L8,$L$6:$L$45,0),"")</f>
      </c>
      <c r="O8" s="13">
        <f>IF(ISNUMBER(L8),IF(L8&gt;='Kriterler'!$C$14,"Önerilir",IF(L8&gt;='Kriterler'!$C$15,"Değerlendirilebilir","Önerilmez")),"")</f>
      </c>
      <c r="P8" s="9" t="s">
        <v>27</v>
      </c>
      <c r="Q8" s="14" t="s">
        <v>28</v>
      </c>
    </row>
    <row r="9" spans="1:17" x14ac:dyDescent="0.25">
      <c r="A9" s="6">
        <v>4</v>
      </c>
      <c r="B9" s="17"/>
      <c r="C9" s="17"/>
      <c r="D9" s="18"/>
      <c r="E9" s="17"/>
      <c r="F9" s="15"/>
      <c r="G9" s="15"/>
      <c r="H9" s="15"/>
      <c r="I9" s="15"/>
      <c r="J9" s="15"/>
      <c r="K9" s="15"/>
      <c r="L9" s="10">
        <f>IF(B9="","",IF(COUNT(F9:K9)&lt;6,"Eksik puan",IFERROR(ROUND((F9*'Kriterler'!$C$6+G9*'Kriterler'!$C$7+H9*'Kriterler'!$C$8+I9*'Kriterler'!$C$9+J9*'Kriterler'!$C$10+K9*'Kriterler'!$C$11)/'Kriterler'!$C$12,2),"Ağırlık hatası")))</f>
      </c>
      <c r="M9" s="11">
        <f>IF(ISNUMBER(L9),L9/5,"")</f>
      </c>
      <c r="N9" s="12">
        <f>IF(ISNUMBER(L9),RANK(L9,$L$6:$L$45,0),"")</f>
      </c>
      <c r="O9" s="13">
        <f>IF(ISNUMBER(L9),IF(L9&gt;='Kriterler'!$C$14,"Önerilir",IF(L9&gt;='Kriterler'!$C$15,"Değerlendirilebilir","Önerilmez")),"")</f>
      </c>
      <c r="P9" s="15"/>
      <c r="Q9" s="16"/>
    </row>
    <row r="10" spans="1:17" x14ac:dyDescent="0.25">
      <c r="A10" s="6">
        <v>5</v>
      </c>
      <c r="B10" s="17"/>
      <c r="C10" s="17"/>
      <c r="D10" s="18"/>
      <c r="E10" s="17"/>
      <c r="F10" s="15"/>
      <c r="G10" s="15"/>
      <c r="H10" s="15"/>
      <c r="I10" s="15"/>
      <c r="J10" s="15"/>
      <c r="K10" s="15"/>
      <c r="L10" s="10">
        <f>IF(B10="","",IF(COUNT(F10:K10)&lt;6,"Eksik puan",IFERROR(ROUND((F10*'Kriterler'!$C$6+G10*'Kriterler'!$C$7+H10*'Kriterler'!$C$8+I10*'Kriterler'!$C$9+J10*'Kriterler'!$C$10+K10*'Kriterler'!$C$11)/'Kriterler'!$C$12,2),"Ağırlık hatası")))</f>
      </c>
      <c r="M10" s="11">
        <f>IF(ISNUMBER(L10),L10/5,"")</f>
      </c>
      <c r="N10" s="12">
        <f>IF(ISNUMBER(L10),RANK(L10,$L$6:$L$45,0),"")</f>
      </c>
      <c r="O10" s="13">
        <f>IF(ISNUMBER(L10),IF(L10&gt;='Kriterler'!$C$14,"Önerilir",IF(L10&gt;='Kriterler'!$C$15,"Değerlendirilebilir","Önerilmez")),"")</f>
      </c>
      <c r="P10" s="15"/>
      <c r="Q10" s="16"/>
    </row>
    <row r="11" spans="1:17" x14ac:dyDescent="0.25">
      <c r="A11" s="6">
        <v>6</v>
      </c>
      <c r="B11" s="17"/>
      <c r="C11" s="17"/>
      <c r="D11" s="18"/>
      <c r="E11" s="17"/>
      <c r="F11" s="15"/>
      <c r="G11" s="15"/>
      <c r="H11" s="15"/>
      <c r="I11" s="15"/>
      <c r="J11" s="15"/>
      <c r="K11" s="15"/>
      <c r="L11" s="10">
        <f>IF(B11="","",IF(COUNT(F11:K11)&lt;6,"Eksik puan",IFERROR(ROUND((F11*'Kriterler'!$C$6+G11*'Kriterler'!$C$7+H11*'Kriterler'!$C$8+I11*'Kriterler'!$C$9+J11*'Kriterler'!$C$10+K11*'Kriterler'!$C$11)/'Kriterler'!$C$12,2),"Ağırlık hatası")))</f>
      </c>
      <c r="M11" s="11">
        <f>IF(ISNUMBER(L11),L11/5,"")</f>
      </c>
      <c r="N11" s="12">
        <f>IF(ISNUMBER(L11),RANK(L11,$L$6:$L$45,0),"")</f>
      </c>
      <c r="O11" s="13">
        <f>IF(ISNUMBER(L11),IF(L11&gt;='Kriterler'!$C$14,"Önerilir",IF(L11&gt;='Kriterler'!$C$15,"Değerlendirilebilir","Önerilmez")),"")</f>
      </c>
      <c r="P11" s="15"/>
      <c r="Q11" s="16"/>
    </row>
    <row r="12" spans="1:17" x14ac:dyDescent="0.25">
      <c r="A12" s="6">
        <v>7</v>
      </c>
      <c r="B12" s="17"/>
      <c r="C12" s="17"/>
      <c r="D12" s="18"/>
      <c r="E12" s="17"/>
      <c r="F12" s="15"/>
      <c r="G12" s="15"/>
      <c r="H12" s="15"/>
      <c r="I12" s="15"/>
      <c r="J12" s="15"/>
      <c r="K12" s="15"/>
      <c r="L12" s="10">
        <f>IF(B12="","",IF(COUNT(F12:K12)&lt;6,"Eksik puan",IFERROR(ROUND((F12*'Kriterler'!$C$6+G12*'Kriterler'!$C$7+H12*'Kriterler'!$C$8+I12*'Kriterler'!$C$9+J12*'Kriterler'!$C$10+K12*'Kriterler'!$C$11)/'Kriterler'!$C$12,2),"Ağırlık hatası")))</f>
      </c>
      <c r="M12" s="11">
        <f>IF(ISNUMBER(L12),L12/5,"")</f>
      </c>
      <c r="N12" s="12">
        <f>IF(ISNUMBER(L12),RANK(L12,$L$6:$L$45,0),"")</f>
      </c>
      <c r="O12" s="13">
        <f>IF(ISNUMBER(L12),IF(L12&gt;='Kriterler'!$C$14,"Önerilir",IF(L12&gt;='Kriterler'!$C$15,"Değerlendirilebilir","Önerilmez")),"")</f>
      </c>
      <c r="P12" s="15"/>
      <c r="Q12" s="16"/>
    </row>
    <row r="13" spans="1:17" x14ac:dyDescent="0.25">
      <c r="A13" s="6">
        <v>8</v>
      </c>
      <c r="B13" s="17"/>
      <c r="C13" s="17"/>
      <c r="D13" s="18"/>
      <c r="E13" s="17"/>
      <c r="F13" s="15"/>
      <c r="G13" s="15"/>
      <c r="H13" s="15"/>
      <c r="I13" s="15"/>
      <c r="J13" s="15"/>
      <c r="K13" s="15"/>
      <c r="L13" s="10">
        <f>IF(B13="","",IF(COUNT(F13:K13)&lt;6,"Eksik puan",IFERROR(ROUND((F13*'Kriterler'!$C$6+G13*'Kriterler'!$C$7+H13*'Kriterler'!$C$8+I13*'Kriterler'!$C$9+J13*'Kriterler'!$C$10+K13*'Kriterler'!$C$11)/'Kriterler'!$C$12,2),"Ağırlık hatası")))</f>
      </c>
      <c r="M13" s="11">
        <f>IF(ISNUMBER(L13),L13/5,"")</f>
      </c>
      <c r="N13" s="12">
        <f>IF(ISNUMBER(L13),RANK(L13,$L$6:$L$45,0),"")</f>
      </c>
      <c r="O13" s="13">
        <f>IF(ISNUMBER(L13),IF(L13&gt;='Kriterler'!$C$14,"Önerilir",IF(L13&gt;='Kriterler'!$C$15,"Değerlendirilebilir","Önerilmez")),"")</f>
      </c>
      <c r="P13" s="15"/>
      <c r="Q13" s="16"/>
    </row>
    <row r="14" spans="1:17" x14ac:dyDescent="0.25">
      <c r="A14" s="6">
        <v>9</v>
      </c>
      <c r="B14" s="17"/>
      <c r="C14" s="17"/>
      <c r="D14" s="18"/>
      <c r="E14" s="17"/>
      <c r="F14" s="15"/>
      <c r="G14" s="15"/>
      <c r="H14" s="15"/>
      <c r="I14" s="15"/>
      <c r="J14" s="15"/>
      <c r="K14" s="15"/>
      <c r="L14" s="10">
        <f>IF(B14="","",IF(COUNT(F14:K14)&lt;6,"Eksik puan",IFERROR(ROUND((F14*'Kriterler'!$C$6+G14*'Kriterler'!$C$7+H14*'Kriterler'!$C$8+I14*'Kriterler'!$C$9+J14*'Kriterler'!$C$10+K14*'Kriterler'!$C$11)/'Kriterler'!$C$12,2),"Ağırlık hatası")))</f>
      </c>
      <c r="M14" s="11">
        <f>IF(ISNUMBER(L14),L14/5,"")</f>
      </c>
      <c r="N14" s="12">
        <f>IF(ISNUMBER(L14),RANK(L14,$L$6:$L$45,0),"")</f>
      </c>
      <c r="O14" s="13">
        <f>IF(ISNUMBER(L14),IF(L14&gt;='Kriterler'!$C$14,"Önerilir",IF(L14&gt;='Kriterler'!$C$15,"Değerlendirilebilir","Önerilmez")),"")</f>
      </c>
      <c r="P14" s="15"/>
      <c r="Q14" s="16"/>
    </row>
    <row r="15" spans="1:17" x14ac:dyDescent="0.25">
      <c r="A15" s="6">
        <v>10</v>
      </c>
      <c r="B15" s="17"/>
      <c r="C15" s="17"/>
      <c r="D15" s="18"/>
      <c r="E15" s="17"/>
      <c r="F15" s="15"/>
      <c r="G15" s="15"/>
      <c r="H15" s="15"/>
      <c r="I15" s="15"/>
      <c r="J15" s="15"/>
      <c r="K15" s="15"/>
      <c r="L15" s="10">
        <f>IF(B15="","",IF(COUNT(F15:K15)&lt;6,"Eksik puan",IFERROR(ROUND((F15*'Kriterler'!$C$6+G15*'Kriterler'!$C$7+H15*'Kriterler'!$C$8+I15*'Kriterler'!$C$9+J15*'Kriterler'!$C$10+K15*'Kriterler'!$C$11)/'Kriterler'!$C$12,2),"Ağırlık hatası")))</f>
      </c>
      <c r="M15" s="11">
        <f>IF(ISNUMBER(L15),L15/5,"")</f>
      </c>
      <c r="N15" s="12">
        <f>IF(ISNUMBER(L15),RANK(L15,$L$6:$L$45,0),"")</f>
      </c>
      <c r="O15" s="13">
        <f>IF(ISNUMBER(L15),IF(L15&gt;='Kriterler'!$C$14,"Önerilir",IF(L15&gt;='Kriterler'!$C$15,"Değerlendirilebilir","Önerilmez")),"")</f>
      </c>
      <c r="P15" s="15"/>
      <c r="Q15" s="16"/>
    </row>
    <row r="16" spans="1:17" x14ac:dyDescent="0.25">
      <c r="A16" s="6">
        <v>11</v>
      </c>
      <c r="B16" s="17"/>
      <c r="C16" s="17"/>
      <c r="D16" s="18"/>
      <c r="E16" s="17"/>
      <c r="F16" s="15"/>
      <c r="G16" s="15"/>
      <c r="H16" s="15"/>
      <c r="I16" s="15"/>
      <c r="J16" s="15"/>
      <c r="K16" s="15"/>
      <c r="L16" s="10">
        <f>IF(B16="","",IF(COUNT(F16:K16)&lt;6,"Eksik puan",IFERROR(ROUND((F16*'Kriterler'!$C$6+G16*'Kriterler'!$C$7+H16*'Kriterler'!$C$8+I16*'Kriterler'!$C$9+J16*'Kriterler'!$C$10+K16*'Kriterler'!$C$11)/'Kriterler'!$C$12,2),"Ağırlık hatası")))</f>
      </c>
      <c r="M16" s="11">
        <f>IF(ISNUMBER(L16),L16/5,"")</f>
      </c>
      <c r="N16" s="12">
        <f>IF(ISNUMBER(L16),RANK(L16,$L$6:$L$45,0),"")</f>
      </c>
      <c r="O16" s="13">
        <f>IF(ISNUMBER(L16),IF(L16&gt;='Kriterler'!$C$14,"Önerilir",IF(L16&gt;='Kriterler'!$C$15,"Değerlendirilebilir","Önerilmez")),"")</f>
      </c>
      <c r="P16" s="15"/>
      <c r="Q16" s="16"/>
    </row>
    <row r="17" spans="1:17" x14ac:dyDescent="0.25">
      <c r="A17" s="6">
        <v>12</v>
      </c>
      <c r="B17" s="17"/>
      <c r="C17" s="17"/>
      <c r="D17" s="18"/>
      <c r="E17" s="17"/>
      <c r="F17" s="15"/>
      <c r="G17" s="15"/>
      <c r="H17" s="15"/>
      <c r="I17" s="15"/>
      <c r="J17" s="15"/>
      <c r="K17" s="15"/>
      <c r="L17" s="10">
        <f>IF(B17="","",IF(COUNT(F17:K17)&lt;6,"Eksik puan",IFERROR(ROUND((F17*'Kriterler'!$C$6+G17*'Kriterler'!$C$7+H17*'Kriterler'!$C$8+I17*'Kriterler'!$C$9+J17*'Kriterler'!$C$10+K17*'Kriterler'!$C$11)/'Kriterler'!$C$12,2),"Ağırlık hatası")))</f>
      </c>
      <c r="M17" s="11">
        <f>IF(ISNUMBER(L17),L17/5,"")</f>
      </c>
      <c r="N17" s="12">
        <f>IF(ISNUMBER(L17),RANK(L17,$L$6:$L$45,0),"")</f>
      </c>
      <c r="O17" s="13">
        <f>IF(ISNUMBER(L17),IF(L17&gt;='Kriterler'!$C$14,"Önerilir",IF(L17&gt;='Kriterler'!$C$15,"Değerlendirilebilir","Önerilmez")),"")</f>
      </c>
      <c r="P17" s="15"/>
      <c r="Q17" s="16"/>
    </row>
    <row r="18" spans="1:17" x14ac:dyDescent="0.25">
      <c r="A18" s="6">
        <v>13</v>
      </c>
      <c r="B18" s="17"/>
      <c r="C18" s="17"/>
      <c r="D18" s="18"/>
      <c r="E18" s="17"/>
      <c r="F18" s="15"/>
      <c r="G18" s="15"/>
      <c r="H18" s="15"/>
      <c r="I18" s="15"/>
      <c r="J18" s="15"/>
      <c r="K18" s="15"/>
      <c r="L18" s="10">
        <f>IF(B18="","",IF(COUNT(F18:K18)&lt;6,"Eksik puan",IFERROR(ROUND((F18*'Kriterler'!$C$6+G18*'Kriterler'!$C$7+H18*'Kriterler'!$C$8+I18*'Kriterler'!$C$9+J18*'Kriterler'!$C$10+K18*'Kriterler'!$C$11)/'Kriterler'!$C$12,2),"Ağırlık hatası")))</f>
      </c>
      <c r="M18" s="11">
        <f>IF(ISNUMBER(L18),L18/5,"")</f>
      </c>
      <c r="N18" s="12">
        <f>IF(ISNUMBER(L18),RANK(L18,$L$6:$L$45,0),"")</f>
      </c>
      <c r="O18" s="13">
        <f>IF(ISNUMBER(L18),IF(L18&gt;='Kriterler'!$C$14,"Önerilir",IF(L18&gt;='Kriterler'!$C$15,"Değerlendirilebilir","Önerilmez")),"")</f>
      </c>
      <c r="P18" s="15"/>
      <c r="Q18" s="16"/>
    </row>
    <row r="19" spans="1:17" x14ac:dyDescent="0.25">
      <c r="A19" s="6">
        <v>14</v>
      </c>
      <c r="B19" s="17"/>
      <c r="C19" s="17"/>
      <c r="D19" s="18"/>
      <c r="E19" s="17"/>
      <c r="F19" s="15"/>
      <c r="G19" s="15"/>
      <c r="H19" s="15"/>
      <c r="I19" s="15"/>
      <c r="J19" s="15"/>
      <c r="K19" s="15"/>
      <c r="L19" s="10">
        <f>IF(B19="","",IF(COUNT(F19:K19)&lt;6,"Eksik puan",IFERROR(ROUND((F19*'Kriterler'!$C$6+G19*'Kriterler'!$C$7+H19*'Kriterler'!$C$8+I19*'Kriterler'!$C$9+J19*'Kriterler'!$C$10+K19*'Kriterler'!$C$11)/'Kriterler'!$C$12,2),"Ağırlık hatası")))</f>
      </c>
      <c r="M19" s="11">
        <f>IF(ISNUMBER(L19),L19/5,"")</f>
      </c>
      <c r="N19" s="12">
        <f>IF(ISNUMBER(L19),RANK(L19,$L$6:$L$45,0),"")</f>
      </c>
      <c r="O19" s="13">
        <f>IF(ISNUMBER(L19),IF(L19&gt;='Kriterler'!$C$14,"Önerilir",IF(L19&gt;='Kriterler'!$C$15,"Değerlendirilebilir","Önerilmez")),"")</f>
      </c>
      <c r="P19" s="15"/>
      <c r="Q19" s="16"/>
    </row>
    <row r="20" spans="1:17" x14ac:dyDescent="0.25">
      <c r="A20" s="6">
        <v>15</v>
      </c>
      <c r="B20" s="17"/>
      <c r="C20" s="17"/>
      <c r="D20" s="18"/>
      <c r="E20" s="17"/>
      <c r="F20" s="15"/>
      <c r="G20" s="15"/>
      <c r="H20" s="15"/>
      <c r="I20" s="15"/>
      <c r="J20" s="15"/>
      <c r="K20" s="15"/>
      <c r="L20" s="10">
        <f>IF(B20="","",IF(COUNT(F20:K20)&lt;6,"Eksik puan",IFERROR(ROUND((F20*'Kriterler'!$C$6+G20*'Kriterler'!$C$7+H20*'Kriterler'!$C$8+I20*'Kriterler'!$C$9+J20*'Kriterler'!$C$10+K20*'Kriterler'!$C$11)/'Kriterler'!$C$12,2),"Ağırlık hatası")))</f>
      </c>
      <c r="M20" s="11">
        <f>IF(ISNUMBER(L20),L20/5,"")</f>
      </c>
      <c r="N20" s="12">
        <f>IF(ISNUMBER(L20),RANK(L20,$L$6:$L$45,0),"")</f>
      </c>
      <c r="O20" s="13">
        <f>IF(ISNUMBER(L20),IF(L20&gt;='Kriterler'!$C$14,"Önerilir",IF(L20&gt;='Kriterler'!$C$15,"Değerlendirilebilir","Önerilmez")),"")</f>
      </c>
      <c r="P20" s="15"/>
      <c r="Q20" s="16"/>
    </row>
    <row r="21" spans="1:17" x14ac:dyDescent="0.25">
      <c r="A21" s="6">
        <v>16</v>
      </c>
      <c r="B21" s="17"/>
      <c r="C21" s="17"/>
      <c r="D21" s="18"/>
      <c r="E21" s="17"/>
      <c r="F21" s="15"/>
      <c r="G21" s="15"/>
      <c r="H21" s="15"/>
      <c r="I21" s="15"/>
      <c r="J21" s="15"/>
      <c r="K21" s="15"/>
      <c r="L21" s="10">
        <f>IF(B21="","",IF(COUNT(F21:K21)&lt;6,"Eksik puan",IFERROR(ROUND((F21*'Kriterler'!$C$6+G21*'Kriterler'!$C$7+H21*'Kriterler'!$C$8+I21*'Kriterler'!$C$9+J21*'Kriterler'!$C$10+K21*'Kriterler'!$C$11)/'Kriterler'!$C$12,2),"Ağırlık hatası")))</f>
      </c>
      <c r="M21" s="11">
        <f>IF(ISNUMBER(L21),L21/5,"")</f>
      </c>
      <c r="N21" s="12">
        <f>IF(ISNUMBER(L21),RANK(L21,$L$6:$L$45,0),"")</f>
      </c>
      <c r="O21" s="13">
        <f>IF(ISNUMBER(L21),IF(L21&gt;='Kriterler'!$C$14,"Önerilir",IF(L21&gt;='Kriterler'!$C$15,"Değerlendirilebilir","Önerilmez")),"")</f>
      </c>
      <c r="P21" s="15"/>
      <c r="Q21" s="16"/>
    </row>
    <row r="22" spans="1:17" x14ac:dyDescent="0.25">
      <c r="A22" s="6">
        <v>17</v>
      </c>
      <c r="B22" s="17"/>
      <c r="C22" s="17"/>
      <c r="D22" s="18"/>
      <c r="E22" s="17"/>
      <c r="F22" s="15"/>
      <c r="G22" s="15"/>
      <c r="H22" s="15"/>
      <c r="I22" s="15"/>
      <c r="J22" s="15"/>
      <c r="K22" s="15"/>
      <c r="L22" s="10">
        <f>IF(B22="","",IF(COUNT(F22:K22)&lt;6,"Eksik puan",IFERROR(ROUND((F22*'Kriterler'!$C$6+G22*'Kriterler'!$C$7+H22*'Kriterler'!$C$8+I22*'Kriterler'!$C$9+J22*'Kriterler'!$C$10+K22*'Kriterler'!$C$11)/'Kriterler'!$C$12,2),"Ağırlık hatası")))</f>
      </c>
      <c r="M22" s="11">
        <f>IF(ISNUMBER(L22),L22/5,"")</f>
      </c>
      <c r="N22" s="12">
        <f>IF(ISNUMBER(L22),RANK(L22,$L$6:$L$45,0),"")</f>
      </c>
      <c r="O22" s="13">
        <f>IF(ISNUMBER(L22),IF(L22&gt;='Kriterler'!$C$14,"Önerilir",IF(L22&gt;='Kriterler'!$C$15,"Değerlendirilebilir","Önerilmez")),"")</f>
      </c>
      <c r="P22" s="15"/>
      <c r="Q22" s="16"/>
    </row>
    <row r="23" spans="1:17" x14ac:dyDescent="0.25">
      <c r="A23" s="6">
        <v>18</v>
      </c>
      <c r="B23" s="17"/>
      <c r="C23" s="17"/>
      <c r="D23" s="18"/>
      <c r="E23" s="17"/>
      <c r="F23" s="15"/>
      <c r="G23" s="15"/>
      <c r="H23" s="15"/>
      <c r="I23" s="15"/>
      <c r="J23" s="15"/>
      <c r="K23" s="15"/>
      <c r="L23" s="10">
        <f>IF(B23="","",IF(COUNT(F23:K23)&lt;6,"Eksik puan",IFERROR(ROUND((F23*'Kriterler'!$C$6+G23*'Kriterler'!$C$7+H23*'Kriterler'!$C$8+I23*'Kriterler'!$C$9+J23*'Kriterler'!$C$10+K23*'Kriterler'!$C$11)/'Kriterler'!$C$12,2),"Ağırlık hatası")))</f>
      </c>
      <c r="M23" s="11">
        <f>IF(ISNUMBER(L23),L23/5,"")</f>
      </c>
      <c r="N23" s="12">
        <f>IF(ISNUMBER(L23),RANK(L23,$L$6:$L$45,0),"")</f>
      </c>
      <c r="O23" s="13">
        <f>IF(ISNUMBER(L23),IF(L23&gt;='Kriterler'!$C$14,"Önerilir",IF(L23&gt;='Kriterler'!$C$15,"Değerlendirilebilir","Önerilmez")),"")</f>
      </c>
      <c r="P23" s="15"/>
      <c r="Q23" s="16"/>
    </row>
    <row r="24" spans="1:17" x14ac:dyDescent="0.25">
      <c r="A24" s="6">
        <v>19</v>
      </c>
      <c r="B24" s="17"/>
      <c r="C24" s="17"/>
      <c r="D24" s="18"/>
      <c r="E24" s="17"/>
      <c r="F24" s="15"/>
      <c r="G24" s="15"/>
      <c r="H24" s="15"/>
      <c r="I24" s="15"/>
      <c r="J24" s="15"/>
      <c r="K24" s="15"/>
      <c r="L24" s="10">
        <f>IF(B24="","",IF(COUNT(F24:K24)&lt;6,"Eksik puan",IFERROR(ROUND((F24*'Kriterler'!$C$6+G24*'Kriterler'!$C$7+H24*'Kriterler'!$C$8+I24*'Kriterler'!$C$9+J24*'Kriterler'!$C$10+K24*'Kriterler'!$C$11)/'Kriterler'!$C$12,2),"Ağırlık hatası")))</f>
      </c>
      <c r="M24" s="11">
        <f>IF(ISNUMBER(L24),L24/5,"")</f>
      </c>
      <c r="N24" s="12">
        <f>IF(ISNUMBER(L24),RANK(L24,$L$6:$L$45,0),"")</f>
      </c>
      <c r="O24" s="13">
        <f>IF(ISNUMBER(L24),IF(L24&gt;='Kriterler'!$C$14,"Önerilir",IF(L24&gt;='Kriterler'!$C$15,"Değerlendirilebilir","Önerilmez")),"")</f>
      </c>
      <c r="P24" s="15"/>
      <c r="Q24" s="16"/>
    </row>
    <row r="25" spans="1:17" x14ac:dyDescent="0.25">
      <c r="A25" s="6">
        <v>20</v>
      </c>
      <c r="B25" s="17"/>
      <c r="C25" s="17"/>
      <c r="D25" s="18"/>
      <c r="E25" s="17"/>
      <c r="F25" s="15"/>
      <c r="G25" s="15"/>
      <c r="H25" s="15"/>
      <c r="I25" s="15"/>
      <c r="J25" s="15"/>
      <c r="K25" s="15"/>
      <c r="L25" s="10">
        <f>IF(B25="","",IF(COUNT(F25:K25)&lt;6,"Eksik puan",IFERROR(ROUND((F25*'Kriterler'!$C$6+G25*'Kriterler'!$C$7+H25*'Kriterler'!$C$8+I25*'Kriterler'!$C$9+J25*'Kriterler'!$C$10+K25*'Kriterler'!$C$11)/'Kriterler'!$C$12,2),"Ağırlık hatası")))</f>
      </c>
      <c r="M25" s="11">
        <f>IF(ISNUMBER(L25),L25/5,"")</f>
      </c>
      <c r="N25" s="12">
        <f>IF(ISNUMBER(L25),RANK(L25,$L$6:$L$45,0),"")</f>
      </c>
      <c r="O25" s="13">
        <f>IF(ISNUMBER(L25),IF(L25&gt;='Kriterler'!$C$14,"Önerilir",IF(L25&gt;='Kriterler'!$C$15,"Değerlendirilebilir","Önerilmez")),"")</f>
      </c>
      <c r="P25" s="15"/>
      <c r="Q25" s="16"/>
    </row>
    <row r="26" spans="1:17" x14ac:dyDescent="0.25">
      <c r="A26" s="6">
        <v>21</v>
      </c>
      <c r="B26" s="17"/>
      <c r="C26" s="17"/>
      <c r="D26" s="18"/>
      <c r="E26" s="17"/>
      <c r="F26" s="15"/>
      <c r="G26" s="15"/>
      <c r="H26" s="15"/>
      <c r="I26" s="15"/>
      <c r="J26" s="15"/>
      <c r="K26" s="15"/>
      <c r="L26" s="10">
        <f>IF(B26="","",IF(COUNT(F26:K26)&lt;6,"Eksik puan",IFERROR(ROUND((F26*'Kriterler'!$C$6+G26*'Kriterler'!$C$7+H26*'Kriterler'!$C$8+I26*'Kriterler'!$C$9+J26*'Kriterler'!$C$10+K26*'Kriterler'!$C$11)/'Kriterler'!$C$12,2),"Ağırlık hatası")))</f>
      </c>
      <c r="M26" s="11">
        <f>IF(ISNUMBER(L26),L26/5,"")</f>
      </c>
      <c r="N26" s="12">
        <f>IF(ISNUMBER(L26),RANK(L26,$L$6:$L$45,0),"")</f>
      </c>
      <c r="O26" s="13">
        <f>IF(ISNUMBER(L26),IF(L26&gt;='Kriterler'!$C$14,"Önerilir",IF(L26&gt;='Kriterler'!$C$15,"Değerlendirilebilir","Önerilmez")),"")</f>
      </c>
      <c r="P26" s="15"/>
      <c r="Q26" s="16"/>
    </row>
    <row r="27" spans="1:17" x14ac:dyDescent="0.25">
      <c r="A27" s="6">
        <v>22</v>
      </c>
      <c r="B27" s="17"/>
      <c r="C27" s="17"/>
      <c r="D27" s="18"/>
      <c r="E27" s="17"/>
      <c r="F27" s="15"/>
      <c r="G27" s="15"/>
      <c r="H27" s="15"/>
      <c r="I27" s="15"/>
      <c r="J27" s="15"/>
      <c r="K27" s="15"/>
      <c r="L27" s="10">
        <f>IF(B27="","",IF(COUNT(F27:K27)&lt;6,"Eksik puan",IFERROR(ROUND((F27*'Kriterler'!$C$6+G27*'Kriterler'!$C$7+H27*'Kriterler'!$C$8+I27*'Kriterler'!$C$9+J27*'Kriterler'!$C$10+K27*'Kriterler'!$C$11)/'Kriterler'!$C$12,2),"Ağırlık hatası")))</f>
      </c>
      <c r="M27" s="11">
        <f>IF(ISNUMBER(L27),L27/5,"")</f>
      </c>
      <c r="N27" s="12">
        <f>IF(ISNUMBER(L27),RANK(L27,$L$6:$L$45,0),"")</f>
      </c>
      <c r="O27" s="13">
        <f>IF(ISNUMBER(L27),IF(L27&gt;='Kriterler'!$C$14,"Önerilir",IF(L27&gt;='Kriterler'!$C$15,"Değerlendirilebilir","Önerilmez")),"")</f>
      </c>
      <c r="P27" s="15"/>
      <c r="Q27" s="16"/>
    </row>
    <row r="28" spans="1:17" x14ac:dyDescent="0.25">
      <c r="A28" s="6">
        <v>23</v>
      </c>
      <c r="B28" s="17"/>
      <c r="C28" s="17"/>
      <c r="D28" s="18"/>
      <c r="E28" s="17"/>
      <c r="F28" s="15"/>
      <c r="G28" s="15"/>
      <c r="H28" s="15"/>
      <c r="I28" s="15"/>
      <c r="J28" s="15"/>
      <c r="K28" s="15"/>
      <c r="L28" s="10">
        <f>IF(B28="","",IF(COUNT(F28:K28)&lt;6,"Eksik puan",IFERROR(ROUND((F28*'Kriterler'!$C$6+G28*'Kriterler'!$C$7+H28*'Kriterler'!$C$8+I28*'Kriterler'!$C$9+J28*'Kriterler'!$C$10+K28*'Kriterler'!$C$11)/'Kriterler'!$C$12,2),"Ağırlık hatası")))</f>
      </c>
      <c r="M28" s="11">
        <f>IF(ISNUMBER(L28),L28/5,"")</f>
      </c>
      <c r="N28" s="12">
        <f>IF(ISNUMBER(L28),RANK(L28,$L$6:$L$45,0),"")</f>
      </c>
      <c r="O28" s="13">
        <f>IF(ISNUMBER(L28),IF(L28&gt;='Kriterler'!$C$14,"Önerilir",IF(L28&gt;='Kriterler'!$C$15,"Değerlendirilebilir","Önerilmez")),"")</f>
      </c>
      <c r="P28" s="15"/>
      <c r="Q28" s="16"/>
    </row>
    <row r="29" spans="1:17" x14ac:dyDescent="0.25">
      <c r="A29" s="6">
        <v>24</v>
      </c>
      <c r="B29" s="17"/>
      <c r="C29" s="17"/>
      <c r="D29" s="18"/>
      <c r="E29" s="17"/>
      <c r="F29" s="15"/>
      <c r="G29" s="15"/>
      <c r="H29" s="15"/>
      <c r="I29" s="15"/>
      <c r="J29" s="15"/>
      <c r="K29" s="15"/>
      <c r="L29" s="10">
        <f>IF(B29="","",IF(COUNT(F29:K29)&lt;6,"Eksik puan",IFERROR(ROUND((F29*'Kriterler'!$C$6+G29*'Kriterler'!$C$7+H29*'Kriterler'!$C$8+I29*'Kriterler'!$C$9+J29*'Kriterler'!$C$10+K29*'Kriterler'!$C$11)/'Kriterler'!$C$12,2),"Ağırlık hatası")))</f>
      </c>
      <c r="M29" s="11">
        <f>IF(ISNUMBER(L29),L29/5,"")</f>
      </c>
      <c r="N29" s="12">
        <f>IF(ISNUMBER(L29),RANK(L29,$L$6:$L$45,0),"")</f>
      </c>
      <c r="O29" s="13">
        <f>IF(ISNUMBER(L29),IF(L29&gt;='Kriterler'!$C$14,"Önerilir",IF(L29&gt;='Kriterler'!$C$15,"Değerlendirilebilir","Önerilmez")),"")</f>
      </c>
      <c r="P29" s="15"/>
      <c r="Q29" s="16"/>
    </row>
    <row r="30" spans="1:17" x14ac:dyDescent="0.25">
      <c r="A30" s="6">
        <v>25</v>
      </c>
      <c r="B30" s="17"/>
      <c r="C30" s="17"/>
      <c r="D30" s="18"/>
      <c r="E30" s="17"/>
      <c r="F30" s="15"/>
      <c r="G30" s="15"/>
      <c r="H30" s="15"/>
      <c r="I30" s="15"/>
      <c r="J30" s="15"/>
      <c r="K30" s="15"/>
      <c r="L30" s="10">
        <f>IF(B30="","",IF(COUNT(F30:K30)&lt;6,"Eksik puan",IFERROR(ROUND((F30*'Kriterler'!$C$6+G30*'Kriterler'!$C$7+H30*'Kriterler'!$C$8+I30*'Kriterler'!$C$9+J30*'Kriterler'!$C$10+K30*'Kriterler'!$C$11)/'Kriterler'!$C$12,2),"Ağırlık hatası")))</f>
      </c>
      <c r="M30" s="11">
        <f>IF(ISNUMBER(L30),L30/5,"")</f>
      </c>
      <c r="N30" s="12">
        <f>IF(ISNUMBER(L30),RANK(L30,$L$6:$L$45,0),"")</f>
      </c>
      <c r="O30" s="13">
        <f>IF(ISNUMBER(L30),IF(L30&gt;='Kriterler'!$C$14,"Önerilir",IF(L30&gt;='Kriterler'!$C$15,"Değerlendirilebilir","Önerilmez")),"")</f>
      </c>
      <c r="P30" s="15"/>
      <c r="Q30" s="16"/>
    </row>
    <row r="31" spans="1:17" x14ac:dyDescent="0.25">
      <c r="A31" s="6">
        <v>26</v>
      </c>
      <c r="B31" s="17"/>
      <c r="C31" s="17"/>
      <c r="D31" s="18"/>
      <c r="E31" s="17"/>
      <c r="F31" s="15"/>
      <c r="G31" s="15"/>
      <c r="H31" s="15"/>
      <c r="I31" s="15"/>
      <c r="J31" s="15"/>
      <c r="K31" s="15"/>
      <c r="L31" s="10">
        <f>IF(B31="","",IF(COUNT(F31:K31)&lt;6,"Eksik puan",IFERROR(ROUND((F31*'Kriterler'!$C$6+G31*'Kriterler'!$C$7+H31*'Kriterler'!$C$8+I31*'Kriterler'!$C$9+J31*'Kriterler'!$C$10+K31*'Kriterler'!$C$11)/'Kriterler'!$C$12,2),"Ağırlık hatası")))</f>
      </c>
      <c r="M31" s="11">
        <f>IF(ISNUMBER(L31),L31/5,"")</f>
      </c>
      <c r="N31" s="12">
        <f>IF(ISNUMBER(L31),RANK(L31,$L$6:$L$45,0),"")</f>
      </c>
      <c r="O31" s="13">
        <f>IF(ISNUMBER(L31),IF(L31&gt;='Kriterler'!$C$14,"Önerilir",IF(L31&gt;='Kriterler'!$C$15,"Değerlendirilebilir","Önerilmez")),"")</f>
      </c>
      <c r="P31" s="15"/>
      <c r="Q31" s="16"/>
    </row>
    <row r="32" spans="1:17" x14ac:dyDescent="0.25">
      <c r="A32" s="6">
        <v>27</v>
      </c>
      <c r="B32" s="17"/>
      <c r="C32" s="17"/>
      <c r="D32" s="18"/>
      <c r="E32" s="17"/>
      <c r="F32" s="15"/>
      <c r="G32" s="15"/>
      <c r="H32" s="15"/>
      <c r="I32" s="15"/>
      <c r="J32" s="15"/>
      <c r="K32" s="15"/>
      <c r="L32" s="10">
        <f>IF(B32="","",IF(COUNT(F32:K32)&lt;6,"Eksik puan",IFERROR(ROUND((F32*'Kriterler'!$C$6+G32*'Kriterler'!$C$7+H32*'Kriterler'!$C$8+I32*'Kriterler'!$C$9+J32*'Kriterler'!$C$10+K32*'Kriterler'!$C$11)/'Kriterler'!$C$12,2),"Ağırlık hatası")))</f>
      </c>
      <c r="M32" s="11">
        <f>IF(ISNUMBER(L32),L32/5,"")</f>
      </c>
      <c r="N32" s="12">
        <f>IF(ISNUMBER(L32),RANK(L32,$L$6:$L$45,0),"")</f>
      </c>
      <c r="O32" s="13">
        <f>IF(ISNUMBER(L32),IF(L32&gt;='Kriterler'!$C$14,"Önerilir",IF(L32&gt;='Kriterler'!$C$15,"Değerlendirilebilir","Önerilmez")),"")</f>
      </c>
      <c r="P32" s="15"/>
      <c r="Q32" s="16"/>
    </row>
    <row r="33" spans="1:17" x14ac:dyDescent="0.25">
      <c r="A33" s="6">
        <v>28</v>
      </c>
      <c r="B33" s="17"/>
      <c r="C33" s="17"/>
      <c r="D33" s="18"/>
      <c r="E33" s="17"/>
      <c r="F33" s="15"/>
      <c r="G33" s="15"/>
      <c r="H33" s="15"/>
      <c r="I33" s="15"/>
      <c r="J33" s="15"/>
      <c r="K33" s="15"/>
      <c r="L33" s="10">
        <f>IF(B33="","",IF(COUNT(F33:K33)&lt;6,"Eksik puan",IFERROR(ROUND((F33*'Kriterler'!$C$6+G33*'Kriterler'!$C$7+H33*'Kriterler'!$C$8+I33*'Kriterler'!$C$9+J33*'Kriterler'!$C$10+K33*'Kriterler'!$C$11)/'Kriterler'!$C$12,2),"Ağırlık hatası")))</f>
      </c>
      <c r="M33" s="11">
        <f>IF(ISNUMBER(L33),L33/5,"")</f>
      </c>
      <c r="N33" s="12">
        <f>IF(ISNUMBER(L33),RANK(L33,$L$6:$L$45,0),"")</f>
      </c>
      <c r="O33" s="13">
        <f>IF(ISNUMBER(L33),IF(L33&gt;='Kriterler'!$C$14,"Önerilir",IF(L33&gt;='Kriterler'!$C$15,"Değerlendirilebilir","Önerilmez")),"")</f>
      </c>
      <c r="P33" s="15"/>
      <c r="Q33" s="16"/>
    </row>
    <row r="34" spans="1:17" x14ac:dyDescent="0.25">
      <c r="A34" s="6">
        <v>29</v>
      </c>
      <c r="B34" s="17"/>
      <c r="C34" s="17"/>
      <c r="D34" s="18"/>
      <c r="E34" s="17"/>
      <c r="F34" s="15"/>
      <c r="G34" s="15"/>
      <c r="H34" s="15"/>
      <c r="I34" s="15"/>
      <c r="J34" s="15"/>
      <c r="K34" s="15"/>
      <c r="L34" s="10">
        <f>IF(B34="","",IF(COUNT(F34:K34)&lt;6,"Eksik puan",IFERROR(ROUND((F34*'Kriterler'!$C$6+G34*'Kriterler'!$C$7+H34*'Kriterler'!$C$8+I34*'Kriterler'!$C$9+J34*'Kriterler'!$C$10+K34*'Kriterler'!$C$11)/'Kriterler'!$C$12,2),"Ağırlık hatası")))</f>
      </c>
      <c r="M34" s="11">
        <f>IF(ISNUMBER(L34),L34/5,"")</f>
      </c>
      <c r="N34" s="12">
        <f>IF(ISNUMBER(L34),RANK(L34,$L$6:$L$45,0),"")</f>
      </c>
      <c r="O34" s="13">
        <f>IF(ISNUMBER(L34),IF(L34&gt;='Kriterler'!$C$14,"Önerilir",IF(L34&gt;='Kriterler'!$C$15,"Değerlendirilebilir","Önerilmez")),"")</f>
      </c>
      <c r="P34" s="15"/>
      <c r="Q34" s="16"/>
    </row>
    <row r="35" spans="1:17" x14ac:dyDescent="0.25">
      <c r="A35" s="6">
        <v>30</v>
      </c>
      <c r="B35" s="17"/>
      <c r="C35" s="17"/>
      <c r="D35" s="18"/>
      <c r="E35" s="17"/>
      <c r="F35" s="15"/>
      <c r="G35" s="15"/>
      <c r="H35" s="15"/>
      <c r="I35" s="15"/>
      <c r="J35" s="15"/>
      <c r="K35" s="15"/>
      <c r="L35" s="10">
        <f>IF(B35="","",IF(COUNT(F35:K35)&lt;6,"Eksik puan",IFERROR(ROUND((F35*'Kriterler'!$C$6+G35*'Kriterler'!$C$7+H35*'Kriterler'!$C$8+I35*'Kriterler'!$C$9+J35*'Kriterler'!$C$10+K35*'Kriterler'!$C$11)/'Kriterler'!$C$12,2),"Ağırlık hatası")))</f>
      </c>
      <c r="M35" s="11">
        <f>IF(ISNUMBER(L35),L35/5,"")</f>
      </c>
      <c r="N35" s="12">
        <f>IF(ISNUMBER(L35),RANK(L35,$L$6:$L$45,0),"")</f>
      </c>
      <c r="O35" s="13">
        <f>IF(ISNUMBER(L35),IF(L35&gt;='Kriterler'!$C$14,"Önerilir",IF(L35&gt;='Kriterler'!$C$15,"Değerlendirilebilir","Önerilmez")),"")</f>
      </c>
      <c r="P35" s="15"/>
      <c r="Q35" s="16"/>
    </row>
    <row r="36" spans="1:17" x14ac:dyDescent="0.25">
      <c r="A36" s="6">
        <v>31</v>
      </c>
      <c r="B36" s="17"/>
      <c r="C36" s="17"/>
      <c r="D36" s="18"/>
      <c r="E36" s="17"/>
      <c r="F36" s="15"/>
      <c r="G36" s="15"/>
      <c r="H36" s="15"/>
      <c r="I36" s="15"/>
      <c r="J36" s="15"/>
      <c r="K36" s="15"/>
      <c r="L36" s="10">
        <f>IF(B36="","",IF(COUNT(F36:K36)&lt;6,"Eksik puan",IFERROR(ROUND((F36*'Kriterler'!$C$6+G36*'Kriterler'!$C$7+H36*'Kriterler'!$C$8+I36*'Kriterler'!$C$9+J36*'Kriterler'!$C$10+K36*'Kriterler'!$C$11)/'Kriterler'!$C$12,2),"Ağırlık hatası")))</f>
      </c>
      <c r="M36" s="11">
        <f>IF(ISNUMBER(L36),L36/5,"")</f>
      </c>
      <c r="N36" s="12">
        <f>IF(ISNUMBER(L36),RANK(L36,$L$6:$L$45,0),"")</f>
      </c>
      <c r="O36" s="13">
        <f>IF(ISNUMBER(L36),IF(L36&gt;='Kriterler'!$C$14,"Önerilir",IF(L36&gt;='Kriterler'!$C$15,"Değerlendirilebilir","Önerilmez")),"")</f>
      </c>
      <c r="P36" s="15"/>
      <c r="Q36" s="16"/>
    </row>
    <row r="37" spans="1:17" x14ac:dyDescent="0.25">
      <c r="A37" s="6">
        <v>32</v>
      </c>
      <c r="B37" s="17"/>
      <c r="C37" s="17"/>
      <c r="D37" s="18"/>
      <c r="E37" s="17"/>
      <c r="F37" s="15"/>
      <c r="G37" s="15"/>
      <c r="H37" s="15"/>
      <c r="I37" s="15"/>
      <c r="J37" s="15"/>
      <c r="K37" s="15"/>
      <c r="L37" s="10">
        <f>IF(B37="","",IF(COUNT(F37:K37)&lt;6,"Eksik puan",IFERROR(ROUND((F37*'Kriterler'!$C$6+G37*'Kriterler'!$C$7+H37*'Kriterler'!$C$8+I37*'Kriterler'!$C$9+J37*'Kriterler'!$C$10+K37*'Kriterler'!$C$11)/'Kriterler'!$C$12,2),"Ağırlık hatası")))</f>
      </c>
      <c r="M37" s="11">
        <f>IF(ISNUMBER(L37),L37/5,"")</f>
      </c>
      <c r="N37" s="12">
        <f>IF(ISNUMBER(L37),RANK(L37,$L$6:$L$45,0),"")</f>
      </c>
      <c r="O37" s="13">
        <f>IF(ISNUMBER(L37),IF(L37&gt;='Kriterler'!$C$14,"Önerilir",IF(L37&gt;='Kriterler'!$C$15,"Değerlendirilebilir","Önerilmez")),"")</f>
      </c>
      <c r="P37" s="15"/>
      <c r="Q37" s="16"/>
    </row>
    <row r="38" spans="1:17" x14ac:dyDescent="0.25">
      <c r="A38" s="6">
        <v>33</v>
      </c>
      <c r="B38" s="17"/>
      <c r="C38" s="17"/>
      <c r="D38" s="18"/>
      <c r="E38" s="17"/>
      <c r="F38" s="15"/>
      <c r="G38" s="15"/>
      <c r="H38" s="15"/>
      <c r="I38" s="15"/>
      <c r="J38" s="15"/>
      <c r="K38" s="15"/>
      <c r="L38" s="10">
        <f>IF(B38="","",IF(COUNT(F38:K38)&lt;6,"Eksik puan",IFERROR(ROUND((F38*'Kriterler'!$C$6+G38*'Kriterler'!$C$7+H38*'Kriterler'!$C$8+I38*'Kriterler'!$C$9+J38*'Kriterler'!$C$10+K38*'Kriterler'!$C$11)/'Kriterler'!$C$12,2),"Ağırlık hatası")))</f>
      </c>
      <c r="M38" s="11">
        <f>IF(ISNUMBER(L38),L38/5,"")</f>
      </c>
      <c r="N38" s="12">
        <f>IF(ISNUMBER(L38),RANK(L38,$L$6:$L$45,0),"")</f>
      </c>
      <c r="O38" s="13">
        <f>IF(ISNUMBER(L38),IF(L38&gt;='Kriterler'!$C$14,"Önerilir",IF(L38&gt;='Kriterler'!$C$15,"Değerlendirilebilir","Önerilmez")),"")</f>
      </c>
      <c r="P38" s="15"/>
      <c r="Q38" s="16"/>
    </row>
    <row r="39" spans="1:17" x14ac:dyDescent="0.25">
      <c r="A39" s="6">
        <v>34</v>
      </c>
      <c r="B39" s="17"/>
      <c r="C39" s="17"/>
      <c r="D39" s="18"/>
      <c r="E39" s="17"/>
      <c r="F39" s="15"/>
      <c r="G39" s="15"/>
      <c r="H39" s="15"/>
      <c r="I39" s="15"/>
      <c r="J39" s="15"/>
      <c r="K39" s="15"/>
      <c r="L39" s="10">
        <f>IF(B39="","",IF(COUNT(F39:K39)&lt;6,"Eksik puan",IFERROR(ROUND((F39*'Kriterler'!$C$6+G39*'Kriterler'!$C$7+H39*'Kriterler'!$C$8+I39*'Kriterler'!$C$9+J39*'Kriterler'!$C$10+K39*'Kriterler'!$C$11)/'Kriterler'!$C$12,2),"Ağırlık hatası")))</f>
      </c>
      <c r="M39" s="11">
        <f>IF(ISNUMBER(L39),L39/5,"")</f>
      </c>
      <c r="N39" s="12">
        <f>IF(ISNUMBER(L39),RANK(L39,$L$6:$L$45,0),"")</f>
      </c>
      <c r="O39" s="13">
        <f>IF(ISNUMBER(L39),IF(L39&gt;='Kriterler'!$C$14,"Önerilir",IF(L39&gt;='Kriterler'!$C$15,"Değerlendirilebilir","Önerilmez")),"")</f>
      </c>
      <c r="P39" s="15"/>
      <c r="Q39" s="16"/>
    </row>
    <row r="40" spans="1:17" x14ac:dyDescent="0.25">
      <c r="A40" s="6">
        <v>35</v>
      </c>
      <c r="B40" s="17"/>
      <c r="C40" s="17"/>
      <c r="D40" s="18"/>
      <c r="E40" s="17"/>
      <c r="F40" s="15"/>
      <c r="G40" s="15"/>
      <c r="H40" s="15"/>
      <c r="I40" s="15"/>
      <c r="J40" s="15"/>
      <c r="K40" s="15"/>
      <c r="L40" s="10">
        <f>IF(B40="","",IF(COUNT(F40:K40)&lt;6,"Eksik puan",IFERROR(ROUND((F40*'Kriterler'!$C$6+G40*'Kriterler'!$C$7+H40*'Kriterler'!$C$8+I40*'Kriterler'!$C$9+J40*'Kriterler'!$C$10+K40*'Kriterler'!$C$11)/'Kriterler'!$C$12,2),"Ağırlık hatası")))</f>
      </c>
      <c r="M40" s="11">
        <f>IF(ISNUMBER(L40),L40/5,"")</f>
      </c>
      <c r="N40" s="12">
        <f>IF(ISNUMBER(L40),RANK(L40,$L$6:$L$45,0),"")</f>
      </c>
      <c r="O40" s="13">
        <f>IF(ISNUMBER(L40),IF(L40&gt;='Kriterler'!$C$14,"Önerilir",IF(L40&gt;='Kriterler'!$C$15,"Değerlendirilebilir","Önerilmez")),"")</f>
      </c>
      <c r="P40" s="15"/>
      <c r="Q40" s="16"/>
    </row>
    <row r="41" spans="1:17" x14ac:dyDescent="0.25">
      <c r="A41" s="6">
        <v>36</v>
      </c>
      <c r="B41" s="17"/>
      <c r="C41" s="17"/>
      <c r="D41" s="18"/>
      <c r="E41" s="17"/>
      <c r="F41" s="15"/>
      <c r="G41" s="15"/>
      <c r="H41" s="15"/>
      <c r="I41" s="15"/>
      <c r="J41" s="15"/>
      <c r="K41" s="15"/>
      <c r="L41" s="10">
        <f>IF(B41="","",IF(COUNT(F41:K41)&lt;6,"Eksik puan",IFERROR(ROUND((F41*'Kriterler'!$C$6+G41*'Kriterler'!$C$7+H41*'Kriterler'!$C$8+I41*'Kriterler'!$C$9+J41*'Kriterler'!$C$10+K41*'Kriterler'!$C$11)/'Kriterler'!$C$12,2),"Ağırlık hatası")))</f>
      </c>
      <c r="M41" s="11">
        <f>IF(ISNUMBER(L41),L41/5,"")</f>
      </c>
      <c r="N41" s="12">
        <f>IF(ISNUMBER(L41),RANK(L41,$L$6:$L$45,0),"")</f>
      </c>
      <c r="O41" s="13">
        <f>IF(ISNUMBER(L41),IF(L41&gt;='Kriterler'!$C$14,"Önerilir",IF(L41&gt;='Kriterler'!$C$15,"Değerlendirilebilir","Önerilmez")),"")</f>
      </c>
      <c r="P41" s="15"/>
      <c r="Q41" s="16"/>
    </row>
    <row r="42" spans="1:17" x14ac:dyDescent="0.25">
      <c r="A42" s="6">
        <v>37</v>
      </c>
      <c r="B42" s="17"/>
      <c r="C42" s="17"/>
      <c r="D42" s="18"/>
      <c r="E42" s="17"/>
      <c r="F42" s="15"/>
      <c r="G42" s="15"/>
      <c r="H42" s="15"/>
      <c r="I42" s="15"/>
      <c r="J42" s="15"/>
      <c r="K42" s="15"/>
      <c r="L42" s="10">
        <f>IF(B42="","",IF(COUNT(F42:K42)&lt;6,"Eksik puan",IFERROR(ROUND((F42*'Kriterler'!$C$6+G42*'Kriterler'!$C$7+H42*'Kriterler'!$C$8+I42*'Kriterler'!$C$9+J42*'Kriterler'!$C$10+K42*'Kriterler'!$C$11)/'Kriterler'!$C$12,2),"Ağırlık hatası")))</f>
      </c>
      <c r="M42" s="11">
        <f>IF(ISNUMBER(L42),L42/5,"")</f>
      </c>
      <c r="N42" s="12">
        <f>IF(ISNUMBER(L42),RANK(L42,$L$6:$L$45,0),"")</f>
      </c>
      <c r="O42" s="13">
        <f>IF(ISNUMBER(L42),IF(L42&gt;='Kriterler'!$C$14,"Önerilir",IF(L42&gt;='Kriterler'!$C$15,"Değerlendirilebilir","Önerilmez")),"")</f>
      </c>
      <c r="P42" s="15"/>
      <c r="Q42" s="16"/>
    </row>
    <row r="43" spans="1:17" x14ac:dyDescent="0.25">
      <c r="A43" s="6">
        <v>38</v>
      </c>
      <c r="B43" s="17"/>
      <c r="C43" s="17"/>
      <c r="D43" s="18"/>
      <c r="E43" s="17"/>
      <c r="F43" s="15"/>
      <c r="G43" s="15"/>
      <c r="H43" s="15"/>
      <c r="I43" s="15"/>
      <c r="J43" s="15"/>
      <c r="K43" s="15"/>
      <c r="L43" s="10">
        <f>IF(B43="","",IF(COUNT(F43:K43)&lt;6,"Eksik puan",IFERROR(ROUND((F43*'Kriterler'!$C$6+G43*'Kriterler'!$C$7+H43*'Kriterler'!$C$8+I43*'Kriterler'!$C$9+J43*'Kriterler'!$C$10+K43*'Kriterler'!$C$11)/'Kriterler'!$C$12,2),"Ağırlık hatası")))</f>
      </c>
      <c r="M43" s="11">
        <f>IF(ISNUMBER(L43),L43/5,"")</f>
      </c>
      <c r="N43" s="12">
        <f>IF(ISNUMBER(L43),RANK(L43,$L$6:$L$45,0),"")</f>
      </c>
      <c r="O43" s="13">
        <f>IF(ISNUMBER(L43),IF(L43&gt;='Kriterler'!$C$14,"Önerilir",IF(L43&gt;='Kriterler'!$C$15,"Değerlendirilebilir","Önerilmez")),"")</f>
      </c>
      <c r="P43" s="15"/>
      <c r="Q43" s="16"/>
    </row>
    <row r="44" spans="1:17" x14ac:dyDescent="0.25">
      <c r="A44" s="6">
        <v>39</v>
      </c>
      <c r="B44" s="17"/>
      <c r="C44" s="17"/>
      <c r="D44" s="18"/>
      <c r="E44" s="17"/>
      <c r="F44" s="15"/>
      <c r="G44" s="15"/>
      <c r="H44" s="15"/>
      <c r="I44" s="15"/>
      <c r="J44" s="15"/>
      <c r="K44" s="15"/>
      <c r="L44" s="10">
        <f>IF(B44="","",IF(COUNT(F44:K44)&lt;6,"Eksik puan",IFERROR(ROUND((F44*'Kriterler'!$C$6+G44*'Kriterler'!$C$7+H44*'Kriterler'!$C$8+I44*'Kriterler'!$C$9+J44*'Kriterler'!$C$10+K44*'Kriterler'!$C$11)/'Kriterler'!$C$12,2),"Ağırlık hatası")))</f>
      </c>
      <c r="M44" s="11">
        <f>IF(ISNUMBER(L44),L44/5,"")</f>
      </c>
      <c r="N44" s="12">
        <f>IF(ISNUMBER(L44),RANK(L44,$L$6:$L$45,0),"")</f>
      </c>
      <c r="O44" s="13">
        <f>IF(ISNUMBER(L44),IF(L44&gt;='Kriterler'!$C$14,"Önerilir",IF(L44&gt;='Kriterler'!$C$15,"Değerlendirilebilir","Önerilmez")),"")</f>
      </c>
      <c r="P44" s="15"/>
      <c r="Q44" s="16"/>
    </row>
    <row r="45" spans="1:17" x14ac:dyDescent="0.25">
      <c r="A45" s="6">
        <v>40</v>
      </c>
      <c r="B45" s="17"/>
      <c r="C45" s="17"/>
      <c r="D45" s="18"/>
      <c r="E45" s="17"/>
      <c r="F45" s="15"/>
      <c r="G45" s="15"/>
      <c r="H45" s="15"/>
      <c r="I45" s="15"/>
      <c r="J45" s="15"/>
      <c r="K45" s="15"/>
      <c r="L45" s="10">
        <f>IF(B45="","",IF(COUNT(F45:K45)&lt;6,"Eksik puan",IFERROR(ROUND((F45*'Kriterler'!$C$6+G45*'Kriterler'!$C$7+H45*'Kriterler'!$C$8+I45*'Kriterler'!$C$9+J45*'Kriterler'!$C$10+K45*'Kriterler'!$C$11)/'Kriterler'!$C$12,2),"Ağırlık hatası")))</f>
      </c>
      <c r="M45" s="11">
        <f>IF(ISNUMBER(L45),L45/5,"")</f>
      </c>
      <c r="N45" s="12">
        <f>IF(ISNUMBER(L45),RANK(L45,$L$6:$L$45,0),"")</f>
      </c>
      <c r="O45" s="13">
        <f>IF(ISNUMBER(L45),IF(L45&gt;='Kriterler'!$C$14,"Önerilir",IF(L45&gt;='Kriterler'!$C$15,"Değerlendirilebilir","Önerilmez")),"")</f>
      </c>
      <c r="P45" s="15"/>
      <c r="Q45" s="16"/>
    </row>
  </sheetData>
  <autoFilter ref="A5:Q5"/>
  <conditionalFormatting sqref="F6:F45">
    <cfRule type="expression" dxfId="0" priority="1">
      <formula>AND(ISNUMBER(F6),F6&lt;=2)</formula>
    </cfRule>
  </conditionalFormatting>
  <conditionalFormatting sqref="G6:G45">
    <cfRule type="expression" dxfId="1" priority="1">
      <formula>AND(ISNUMBER(G6),G6&lt;=2)</formula>
    </cfRule>
  </conditionalFormatting>
  <conditionalFormatting sqref="H6:H45">
    <cfRule type="expression" dxfId="2" priority="1">
      <formula>AND(ISNUMBER(H6),H6&lt;=2)</formula>
    </cfRule>
  </conditionalFormatting>
  <conditionalFormatting sqref="I6:I45">
    <cfRule type="expression" dxfId="3" priority="1">
      <formula>AND(ISNUMBER(I6),I6&lt;=2)</formula>
    </cfRule>
  </conditionalFormatting>
  <conditionalFormatting sqref="J6:J45">
    <cfRule type="expression" dxfId="4" priority="1">
      <formula>AND(ISNUMBER(J6),J6&lt;=2)</formula>
    </cfRule>
  </conditionalFormatting>
  <conditionalFormatting sqref="K6:K45">
    <cfRule type="expression" dxfId="5" priority="1">
      <formula>AND(ISNUMBER(K6),K6&lt;=2)</formula>
    </cfRule>
  </conditionalFormatting>
  <conditionalFormatting sqref="N6:N45">
    <cfRule type="cellIs" dxfId="6" priority="1" operator="equal">
      <formula>1</formula>
    </cfRule>
  </conditionalFormatting>
  <conditionalFormatting sqref="O6:O45">
    <cfRule type="cellIs" dxfId="7" priority="1" operator="equal">
      <formula>"Önerilir"</formula>
    </cfRule>
  </conditionalFormatting>
  <conditionalFormatting sqref="O6:O45">
    <cfRule type="cellIs" dxfId="8" priority="1" operator="equal">
      <formula>"Değerlendirilebilir"</formula>
    </cfRule>
  </conditionalFormatting>
  <conditionalFormatting sqref="O6:O45">
    <cfRule type="cellIs" dxfId="9" priority="1" operator="equal">
      <formula>"Önerilmez"</formula>
    </cfRule>
  </conditionalFormatting>
  <conditionalFormatting sqref="P6:P45">
    <cfRule type="cellIs" dxfId="10" priority="1" operator="equal">
      <formula>"Teklif"</formula>
    </cfRule>
  </conditionalFormatting>
  <conditionalFormatting sqref="P6:P45">
    <cfRule type="cellIs" dxfId="11" priority="1" operator="equal">
      <formula>"Olumsuz"</formula>
    </cfRule>
  </conditionalFormatting>
  <dataValidations count="6">
    <dataValidation type="date" operator="greaterThan" allowBlank="1" showErrorMessage="1" error="Geçerli bir tarih girin (GG.AA.YYYY)." sqref="D10:D45">
      <formula1>18264</formula1>
    </dataValidation>
    <dataValidation type="date" operator="greaterThan" allowBlank="1" showErrorMessage="1" error="Geçerli bir tarih girin (GG.AA.YYYY)." sqref="D6:D45">
      <formula1>18264</formula1>
    </dataValidation>
    <dataValidation type="list" allowBlank="1" showErrorMessage="1" errorTitle="Geçersiz değer" error="Listeden seçin: 1, 2, 3, 4, 5" sqref="F10:K45">
      <formula1>"1,2,3,4,5"</formula1>
    </dataValidation>
    <dataValidation type="list" allowBlank="1" showErrorMessage="1" errorTitle="Geçersiz değer" error="Listeden seçin: 1, 2, 3, 4, 5" sqref="F6:K45">
      <formula1>"1,2,3,4,5"</formula1>
    </dataValidation>
    <dataValidation type="list" allowBlank="1" showErrorMessage="1" errorTitle="Geçersiz değer" error="Listeden seçin: Teklif, Sonraki Tur, Referans Kontrolü, Yetenek Havuzu, Olumsuz, Beklemede" sqref="P10:P45">
      <formula1>"Teklif,Sonraki Tur,Referans Kontrolü,Yetenek Havuzu,Olumsuz,Beklemede"</formula1>
    </dataValidation>
    <dataValidation type="list" allowBlank="1" showErrorMessage="1" errorTitle="Geçersiz değer" error="Listeden seçin: Teklif, Sonraki Tur, Referans Kontrolü, Yetenek Havuzu, Olumsuz, Beklemede" sqref="P6:P45">
      <formula1>"Teklif,Sonraki Tur,Referans Kontrolü,Yetenek Havuzu,Olumsuz,Beklemede"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29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30</v>
      </c>
    </row>
    <row r="6" ht="20" customHeight="1" spans="2:4" x14ac:dyDescent="0.25">
      <c r="B6" s="20" t="s">
        <v>31</v>
      </c>
      <c r="C6" s="21">
        <v>0.25</v>
      </c>
      <c r="D6" s="22" t="s">
        <v>32</v>
      </c>
    </row>
    <row r="7" ht="20" customHeight="1" spans="2:4" x14ac:dyDescent="0.25">
      <c r="B7" s="20" t="s">
        <v>33</v>
      </c>
      <c r="C7" s="21">
        <v>0.2</v>
      </c>
    </row>
    <row r="8" ht="20" customHeight="1" spans="2:4" x14ac:dyDescent="0.25">
      <c r="B8" s="20" t="s">
        <v>34</v>
      </c>
      <c r="C8" s="21">
        <v>0.15</v>
      </c>
    </row>
    <row r="9" ht="20" customHeight="1" spans="2:4" x14ac:dyDescent="0.25">
      <c r="B9" s="20" t="s">
        <v>35</v>
      </c>
      <c r="C9" s="21">
        <v>0.15</v>
      </c>
    </row>
    <row r="10" ht="20" customHeight="1" spans="2:4" x14ac:dyDescent="0.25">
      <c r="B10" s="20" t="s">
        <v>36</v>
      </c>
      <c r="C10" s="21">
        <v>0.15</v>
      </c>
    </row>
    <row r="11" ht="20" customHeight="1" spans="2:4" x14ac:dyDescent="0.25">
      <c r="B11" s="20" t="s">
        <v>37</v>
      </c>
      <c r="C11" s="21">
        <v>0.1</v>
      </c>
    </row>
    <row r="12" ht="20" customHeight="1" spans="2:4" x14ac:dyDescent="0.25">
      <c r="B12" s="20" t="s">
        <v>38</v>
      </c>
      <c r="C12" s="23">
        <f>SUM(C6:C11)</f>
      </c>
      <c r="D12" s="22" t="s">
        <v>39</v>
      </c>
    </row>
    <row r="13" ht="24" customHeight="1" spans="2:2" x14ac:dyDescent="0.25">
      <c r="B13" s="19" t="s">
        <v>40</v>
      </c>
    </row>
    <row r="14" ht="20" customHeight="1" spans="2:4" x14ac:dyDescent="0.25">
      <c r="B14" s="20" t="s">
        <v>41</v>
      </c>
      <c r="C14" s="24">
        <v>3.8</v>
      </c>
      <c r="D14" s="22" t="s">
        <v>42</v>
      </c>
    </row>
    <row r="15" ht="20" customHeight="1" spans="2:4" x14ac:dyDescent="0.25">
      <c r="B15" s="20" t="s">
        <v>43</v>
      </c>
      <c r="C15" s="24">
        <v>3</v>
      </c>
      <c r="D15" s="22" t="s">
        <v>44</v>
      </c>
    </row>
    <row r="16" ht="24" customHeight="1" spans="2:2" x14ac:dyDescent="0.25">
      <c r="B16" s="19" t="s">
        <v>45</v>
      </c>
    </row>
    <row r="17" ht="20" customHeight="1" spans="2:4" x14ac:dyDescent="0.25">
      <c r="B17" s="20" t="s">
        <v>5</v>
      </c>
      <c r="C17" s="25" t="s">
        <v>21</v>
      </c>
    </row>
    <row r="18" ht="20" customHeight="1" spans="2:4" x14ac:dyDescent="0.25">
      <c r="B18" s="20" t="s">
        <v>46</v>
      </c>
      <c r="C18" s="26">
        <v>1</v>
      </c>
    </row>
    <row r="19" ht="20" customHeight="1" spans="2:4" x14ac:dyDescent="0.25">
      <c r="B19" s="20" t="s">
        <v>47</v>
      </c>
      <c r="C19" s="25" t="s">
        <v>48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49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9" t="s">
        <v>50</v>
      </c>
    </row>
    <row r="6" ht="20" customHeight="1" spans="2:4" x14ac:dyDescent="0.25">
      <c r="B6" s="20" t="s">
        <v>51</v>
      </c>
      <c r="C6" s="27">
        <f>COUNTA('Puanlama'!$B$6:$B$45)</f>
      </c>
    </row>
    <row r="7" ht="20" customHeight="1" spans="2:4" x14ac:dyDescent="0.25">
      <c r="B7" s="20" t="s">
        <v>52</v>
      </c>
      <c r="C7" s="27">
        <f>COUNT('Puanlama'!$L$6:$L$45)</f>
      </c>
    </row>
    <row r="8" ht="20" customHeight="1" spans="2:4" x14ac:dyDescent="0.25">
      <c r="B8" s="20" t="s">
        <v>53</v>
      </c>
      <c r="C8" s="27">
        <f>COUNTIF('Puanlama'!$L$6:$L$45,"Eksik puan")</f>
      </c>
      <c r="D8" s="22" t="s">
        <v>54</v>
      </c>
    </row>
    <row r="9" ht="24" customHeight="1" spans="2:2" x14ac:dyDescent="0.25">
      <c r="B9" s="19" t="s">
        <v>55</v>
      </c>
    </row>
    <row r="10" ht="20" customHeight="1" spans="2:4" x14ac:dyDescent="0.25">
      <c r="B10" s="20" t="s">
        <v>56</v>
      </c>
      <c r="C10" s="28">
        <f>IF(COUNT('Puanlama'!$L$6:$L$45)=0,0,MAX('Puanlama'!$L$6:$L$45))</f>
      </c>
    </row>
    <row r="11" ht="20" customHeight="1" spans="2:4" x14ac:dyDescent="0.25">
      <c r="B11" s="20" t="s">
        <v>57</v>
      </c>
      <c r="C11" s="28">
        <f>IFERROR(AVERAGE('Puanlama'!$L$6:$L$45),0)</f>
      </c>
    </row>
    <row r="12" ht="20" customHeight="1" spans="2:4" x14ac:dyDescent="0.25">
      <c r="B12" s="20" t="s">
        <v>58</v>
      </c>
      <c r="C12" s="29">
        <f>IFERROR(INDEX('Puanlama'!$B$6:$B$45,MATCH(MAX('Puanlama'!$L$6:$L$45),'Puanlama'!$L$6:$L$45,0)),"-")</f>
      </c>
    </row>
    <row r="13" ht="20" customHeight="1" spans="2:4" x14ac:dyDescent="0.25">
      <c r="B13" s="20" t="s">
        <v>59</v>
      </c>
      <c r="C13" s="29">
        <f>IFERROR(INDEX('Puanlama'!$B$6:$B$45,MATCH(LARGE('Puanlama'!$L$6:$L$45,2),'Puanlama'!$L$6:$L$45,0)),"-")</f>
      </c>
      <c r="D13" s="22" t="s">
        <v>60</v>
      </c>
    </row>
    <row r="14" ht="24" customHeight="1" spans="2:2" x14ac:dyDescent="0.25">
      <c r="B14" s="19" t="s">
        <v>61</v>
      </c>
    </row>
    <row r="15" ht="20" customHeight="1" spans="2:4" x14ac:dyDescent="0.25">
      <c r="B15" s="20" t="s">
        <v>62</v>
      </c>
      <c r="C15" s="27">
        <f>COUNTIF('Puanlama'!$O$6:$O$45,"Önerilir")</f>
      </c>
    </row>
    <row r="16" ht="20" customHeight="1" spans="2:4" x14ac:dyDescent="0.25">
      <c r="B16" s="20" t="s">
        <v>63</v>
      </c>
      <c r="C16" s="27">
        <f>COUNTIF('Puanlama'!$O$6:$O$45,"Değerlendirilebilir")</f>
      </c>
    </row>
    <row r="17" ht="20" customHeight="1" spans="2:4" x14ac:dyDescent="0.25">
      <c r="B17" s="20" t="s">
        <v>64</v>
      </c>
      <c r="C17" s="27">
        <f>COUNTIF('Puanlama'!$O$6:$O$45,"Önerilmez")</f>
      </c>
    </row>
    <row r="18" ht="24" customHeight="1" spans="2:2" x14ac:dyDescent="0.25">
      <c r="B18" s="19" t="s">
        <v>65</v>
      </c>
    </row>
    <row r="19" ht="20" customHeight="1" spans="2:4" x14ac:dyDescent="0.25">
      <c r="B19" s="20" t="s">
        <v>66</v>
      </c>
      <c r="C19" s="27">
        <f>COUNTIF('Puanlama'!$P$6:$P$45,"Teklif")</f>
      </c>
    </row>
    <row r="20" ht="20" customHeight="1" spans="2:4" x14ac:dyDescent="0.25">
      <c r="B20" s="20" t="s">
        <v>67</v>
      </c>
      <c r="C20" s="27">
        <f>COUNTIF('Puanlama'!$P$6:$P$45,"Sonraki Tur")+COUNTIF('Puanlama'!$P$6:$P$45,"Referans Kontrolü")</f>
      </c>
    </row>
    <row r="21" ht="20" customHeight="1" spans="2:4" x14ac:dyDescent="0.25">
      <c r="B21" s="20" t="s">
        <v>68</v>
      </c>
      <c r="C21" s="27">
        <f>COUNTIF('Puanlama'!$P$6:$P$45,"Yetenek Havuzu")</f>
      </c>
    </row>
    <row r="22" ht="20" customHeight="1" spans="2:4" x14ac:dyDescent="0.25">
      <c r="B22" s="20" t="s">
        <v>69</v>
      </c>
      <c r="C22" s="27">
        <f>COUNTIF('Puanlama'!$P$6:$P$45,"Olumsuz")</f>
      </c>
    </row>
    <row r="23" ht="24" customHeight="1" spans="2:2" x14ac:dyDescent="0.25">
      <c r="B23" s="19" t="s">
        <v>70</v>
      </c>
    </row>
    <row r="24" ht="20" customHeight="1" spans="2:4" x14ac:dyDescent="0.25">
      <c r="B24" s="20" t="s">
        <v>71</v>
      </c>
      <c r="C24" s="29">
        <f>IF(ROUND('Kriterler'!C12,4)=1,"Tamam","Ağırlık toplamı %100 değil")</f>
      </c>
    </row>
    <row r="25" ht="20" customHeight="1" spans="2:4" x14ac:dyDescent="0.25">
      <c r="B25" s="20" t="s">
        <v>72</v>
      </c>
      <c r="C25" s="25" t="s">
        <v>48</v>
      </c>
    </row>
    <row r="26" ht="20" customHeight="1" spans="2:4" x14ac:dyDescent="0.25">
      <c r="B26" s="20" t="s">
        <v>73</v>
      </c>
      <c r="C26" s="25" t="s">
        <v>48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74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0" t="s">
        <v>75</v>
      </c>
    </row>
    <row r="7" ht="22" customHeight="1" spans="2:2" x14ac:dyDescent="0.25">
      <c r="B7" s="31" t="s">
        <v>76</v>
      </c>
    </row>
    <row r="8" ht="45" customHeight="1" spans="2:2" x14ac:dyDescent="0.25">
      <c r="B8" s="30" t="s">
        <v>77</v>
      </c>
    </row>
    <row r="9" ht="30" customHeight="1" spans="2:2" x14ac:dyDescent="0.25">
      <c r="B9" s="30" t="s">
        <v>78</v>
      </c>
    </row>
    <row r="10" ht="30" customHeight="1" spans="2:2" x14ac:dyDescent="0.25">
      <c r="B10" s="30" t="s">
        <v>79</v>
      </c>
    </row>
    <row r="11" ht="30" customHeight="1" spans="2:2" x14ac:dyDescent="0.25">
      <c r="B11" s="30" t="s">
        <v>80</v>
      </c>
    </row>
    <row r="12" ht="30" customHeight="1" spans="2:2" x14ac:dyDescent="0.25">
      <c r="B12" s="30" t="s">
        <v>81</v>
      </c>
    </row>
    <row r="13" ht="30" customHeight="1" spans="2:2" x14ac:dyDescent="0.25">
      <c r="B13" s="30" t="s">
        <v>82</v>
      </c>
    </row>
    <row r="14" ht="30" customHeight="1" spans="2:2" x14ac:dyDescent="0.25">
      <c r="B14" s="30" t="s">
        <v>83</v>
      </c>
    </row>
    <row r="15" ht="8" customHeight="1" spans="2:2" x14ac:dyDescent="0.25">
      <c r="B15" s="30" t="s">
        <v>84</v>
      </c>
    </row>
    <row r="16" ht="30" customHeight="1" spans="2:2" x14ac:dyDescent="0.25">
      <c r="B16" s="32" t="s">
        <v>85</v>
      </c>
    </row>
    <row r="18" ht="20" customHeight="1" spans="2:2" x14ac:dyDescent="0.25">
      <c r="B18" s="33" t="s">
        <v>86</v>
      </c>
    </row>
    <row r="19" ht="30" customHeight="1" spans="2:2" x14ac:dyDescent="0.25">
      <c r="B19" s="30" t="s">
        <v>87</v>
      </c>
    </row>
    <row r="21" ht="18" customHeight="1" spans="2:2" x14ac:dyDescent="0.25">
      <c r="B21" s="34" t="s">
        <v>88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Puanlama</vt:lpstr>
      <vt:lpstr>Kriterler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Mülakat Puanlama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