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Kıdem Hesabı" state="visible" r:id="rId4"/>
    <sheet sheetId="2" name="İhbar Hesabı" state="visible" r:id="rId5"/>
    <sheet sheetId="3" name="Parametreler" state="visible" r:id="rId6"/>
    <sheet sheetId="4" name="Özet" state="visible" r:id="rId7"/>
    <sheet sheetId="5" name="Nasıl Kullanılır" state="visible" r:id="rId8"/>
  </sheets>
  <definedNames>
    <definedName name="_xlnm.Print_Titles" localSheetId="0">'Kıdem Hesabı'!$5:$5</definedName>
    <definedName name="_xlnm.Print_Titles" localSheetId="1">'İhbar Hesabı'!$5:$5</definedName>
  </definedName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F5" authorId="0">
      <text>
        <r>
          <t>Ayrılış şekli kıdem tazminatı gerektiriyor mu? (ör. işveren feshi, emeklilik, askerlik, evlilik). Koşulları ayrıca kontrol edin.</t>
        </r>
      </text>
    </comment>
    <comment ref="G5" authorId="0">
      <text>
        <r>
          <t>Çıplak brüt ücret + sürekli nitelikteki ödemelerin aylık karşılığı</t>
        </r>
      </text>
    </comment>
    <comment ref="L5" authorId="0">
      <text>
        <r>
          <t>Çıkış tarihinin düştüğü döneme göre Parametreler sayfasından seçilir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F5" authorId="0">
      <text>
        <r>
          <t>İşveren bildirim süresine uymadan feshediyor veya önel ücretini peşin ödüyorsa Evet seçin.</t>
        </r>
      </text>
    </comment>
    <comment ref="L5" authorId="0">
      <text>
        <r>
          <t>İhbar tazminatı gelir vergisine tabidir. Çalışanın kümülatif matrahına göre bordro programından hesaplanan tutarı girin; bu tablo gelir vergisini hesaplamaz.</t>
        </r>
      </text>
    </comment>
  </commentList>
</comments>
</file>

<file path=xl/sharedStrings.xml><?xml version="1.0" encoding="utf-8"?>
<sst xmlns="http://schemas.openxmlformats.org/spreadsheetml/2006/main" count="127" uniqueCount="102">
  <si>
    <t>Kıdem ve İhbar Tazminatı Hesaplama Tablosu</t>
  </si>
  <si>
    <t>Hesaplama tarihi: [GG.AA.YYYY]  ·  Şirket: [Şirket Unvanı]</t>
  </si>
  <si>
    <t>ikpartner.com  ·  Ücretsiz İK şablonu  ·  0538 949 22 87</t>
  </si>
  <si>
    <t>Sıra</t>
  </si>
  <si>
    <t>Sicil No</t>
  </si>
  <si>
    <t>Ad Soyad</t>
  </si>
  <si>
    <t>İşe Giriş Tarihi</t>
  </si>
  <si>
    <t>İşten Çıkış Tarihi</t>
  </si>
  <si>
    <t>Kıdem Hakkı Var mı?</t>
  </si>
  <si>
    <t>Giydirilmiş Aylık Brüt Ücret</t>
  </si>
  <si>
    <t>Hizmet Yılı</t>
  </si>
  <si>
    <t>Artan Ay</t>
  </si>
  <si>
    <t>Artan Gün</t>
  </si>
  <si>
    <t>Toplam Hizmet Günü</t>
  </si>
  <si>
    <t>Uygulanan Tavan</t>
  </si>
  <si>
    <t>Kıdeme Esas Ücret</t>
  </si>
  <si>
    <t>Kıdem Tazminatı (Brüt)</t>
  </si>
  <si>
    <t>Damga Vergisi</t>
  </si>
  <si>
    <t>Kıdem Tazminatı (Net)</t>
  </si>
  <si>
    <t>Kontrol</t>
  </si>
  <si>
    <t>3001</t>
  </si>
  <si>
    <t>Örnek Çalışan A</t>
  </si>
  <si>
    <t>Evet</t>
  </si>
  <si>
    <t>3002</t>
  </si>
  <si>
    <t>Örnek Çalışan B</t>
  </si>
  <si>
    <t>3003</t>
  </si>
  <si>
    <t>Örnek Çalışan C</t>
  </si>
  <si>
    <t>3004</t>
  </si>
  <si>
    <t>Örnek Çalışan D</t>
  </si>
  <si>
    <t>Hayır</t>
  </si>
  <si>
    <t>TOPLAM</t>
  </si>
  <si>
    <t>İhbar Tazminatı Ödenecek mi?</t>
  </si>
  <si>
    <t>Hizmet Süresi (ay)</t>
  </si>
  <si>
    <t>İhbar Süresi (hafta)</t>
  </si>
  <si>
    <t>İhbar Süresi (gün)</t>
  </si>
  <si>
    <t>İhbar Tazminatı (Brüt)</t>
  </si>
  <si>
    <t>Gelir Vergisi (girin)</t>
  </si>
  <si>
    <t>İhbar Tazminatı (Net)</t>
  </si>
  <si>
    <t>Toplam Net Ödeme (Kıdem + İhbar)</t>
  </si>
  <si>
    <t>GV Kontrolü</t>
  </si>
  <si>
    <t>Kıdem Tazminatı Tavanı (çıkış tarihine göre)</t>
  </si>
  <si>
    <t>Dönem 1 başlangıcı</t>
  </si>
  <si>
    <t>Tavan (01.01.2025–30.06.2025)</t>
  </si>
  <si>
    <t>Dönem 2 başlangıcı</t>
  </si>
  <si>
    <t>Tavan (01.07.2025–31.12.2025)</t>
  </si>
  <si>
    <t>Dönem 3 başlangıcı</t>
  </si>
  <si>
    <t>Tavan (01.01.2026–30.06.2026)</t>
  </si>
  <si>
    <t>Dönem 4 başlangıcı</t>
  </si>
  <si>
    <t>Tavan (01.07.2026–31.12.2026)</t>
  </si>
  <si>
    <t>Hazine ve Maliye Bakanlığı genelgesi</t>
  </si>
  <si>
    <t>Tanımlı son tarih</t>
  </si>
  <si>
    <t>Bu tarihten sonraki çıkışlar için yeni dönem tavanını ekleyin.</t>
  </si>
  <si>
    <t>Vergi ve Hesap Kuralları</t>
  </si>
  <si>
    <t>Damga vergisi oranı (binde 7,59)</t>
  </si>
  <si>
    <t>Kıdem ve ihbar tazminatına uygulanır.</t>
  </si>
  <si>
    <t>Artan gün böleni (gün)</t>
  </si>
  <si>
    <t>Yıldan artan günler için ücret ÷ 365</t>
  </si>
  <si>
    <t>Çıkış günü süreye dahil (1 = evet, 0 = hayır)</t>
  </si>
  <si>
    <t>Seçtiğiniz yöntemi tüm çalışanlarda tutarlı uygulayın.</t>
  </si>
  <si>
    <t>İhbar ücretinde aylık gün böleni</t>
  </si>
  <si>
    <t>Günlük giydirilmiş ücret = aylık ÷ 30</t>
  </si>
  <si>
    <t>İhbar Süreleri (İş Kanunu md. 17)</t>
  </si>
  <si>
    <t>Eşik 1 (ay) – bu süreden az hizmet</t>
  </si>
  <si>
    <t>Eşik 2 (ay)</t>
  </si>
  <si>
    <t>Eşik 3 (ay) – bu süreyi aşan hizmet</t>
  </si>
  <si>
    <t>6 aydan az hizmet → hafta</t>
  </si>
  <si>
    <t>6 ay – 1,5 yıl → hafta</t>
  </si>
  <si>
    <t>1,5 – 3 yıl → hafta</t>
  </si>
  <si>
    <t>3 yıldan fazla → hafta</t>
  </si>
  <si>
    <t>Kıdem Tazminatı</t>
  </si>
  <si>
    <t>Hesaplanan çalışan sayısı</t>
  </si>
  <si>
    <t>Toplam kıdem tazminatı (brüt)</t>
  </si>
  <si>
    <t>Toplam damga vergisi (kıdem)</t>
  </si>
  <si>
    <t>Toplam kıdem tazminatı (net)</t>
  </si>
  <si>
    <t>İhbar Tazminatı</t>
  </si>
  <si>
    <t>Toplam ihbar tazminatı (brüt)</t>
  </si>
  <si>
    <t>Toplam damga vergisi (ihbar)</t>
  </si>
  <si>
    <t>Toplam gelir vergisi (girilen)</t>
  </si>
  <si>
    <t>Toplam ihbar tazminatı (net)</t>
  </si>
  <si>
    <t>Gelir vergisi girilmemiş satır</t>
  </si>
  <si>
    <t>Net ihbar tutarı bu satırlarda gelir vergisi düşülmeden görünür.</t>
  </si>
  <si>
    <t>Genel Toplam</t>
  </si>
  <si>
    <t>Toplam net ödeme (kıdem + ihbar)</t>
  </si>
  <si>
    <t>Onay</t>
  </si>
  <si>
    <t>Hazırlayan</t>
  </si>
  <si>
    <t>[Ad Soyad]</t>
  </si>
  <si>
    <t>Kontrol eden (mali müşavir / hukuk)</t>
  </si>
  <si>
    <t>Nasıl Kullanılır?</t>
  </si>
  <si>
    <t>İşe giriş ve çıkış tarihleri ile giydirilmiş brüt ücretten hizmet süresini, çıkış tarihinin dönemine göre kıdem tazminatı tavanını, kıdem tazminatını ve damga vergisini; iş kanunundaki sürelere göre ihbar süresini ve ihbar tazminatını hesaplayan tablo. İhbar tazminatı gelir vergisine de tabidir; bu tablo gelir vergisini hesaplamaz, bordro programından alınan tutarın girilmesi gerekir.</t>
  </si>
  <si>
    <t>Kullanım adımları</t>
  </si>
  <si>
    <t>1. Parametreler sayfasındaki kıdem tazminatı tavanlarını, damga vergisi oranını ve ihbar sürelerini kontrol edin. 2025 ve 2026 tavanları hazır gelir; 31.12.2026 sonrası çıkışlar için yeni dönem tavanını eklemeniz gerekir.</t>
  </si>
  <si>
    <t>2. Kıdem Hesabı sayfasında her çalışan için işe giriş ve işten çıkış tarihini, giydirilmiş aylık brüt ücreti girin ve kıdem tazminatı hakkı olup olmadığını seçin (hak kazanma koşullarını ayrıca kontrol edin).</t>
  </si>
  <si>
    <t>3. Hizmet süresi yıl / ay / gün olarak DATEDIF ile hesaplanır. Varsayılan olarak çıkış günü süreye dahildir; Parametreler sayfasında 0 yazarak değiştirebilirsiniz.</t>
  </si>
  <si>
    <t>4. Kıdem tazminatı = esas ücret × tam yıl + esas ücret ÷ 12 × artan ay + esas ücret ÷ 365 × artan gün. Esas ücret, giydirilmiş ücret ile çıkış tarihindeki tavandan küçük olanıdır. Kıdem tazminatından yalnızca damga vergisi kesilir.</t>
  </si>
  <si>
    <t>5. İhbar Hesabı sayfası çalışan bilgilerini Kıdem Hesabı'ndan aynı satırdan alır. İhbar tazminatı ödenecekse Evet seçin; ihbar süresi (2/4/6/8 hafta) ve brüt tutar otomatik hesaplanır.</t>
  </si>
  <si>
    <t>6. İhbar tazminatının gelir vergisini çalışanın kümülatif vergi matrahına göre bordro programından hesaplayıp "Gelir Vergisi (girin)" sütununa yazın.</t>
  </si>
  <si>
    <t>7. Kontrol sütunundaki uyarıları (1 yıl dolmamış, tavan güncel değil vb.) inceleyin ve sonuçları ödeme öncesi mali müşavir / hukuk danışmanıyla teyit edin.</t>
  </si>
  <si>
    <t/>
  </si>
  <si>
    <t>Renk kodları: lacivert başlıklar sütun adlarını, gri zeminli hücreler otomatik hesaplanan formülleri gösterir; bu hücrelere veri girmeyin. Açılır listeli hücrelerde yalnızca listedeki değerler kabul edilir.</t>
  </si>
  <si>
    <t>Önemli</t>
  </si>
  <si>
    <t>Bu şablon İK Partner tarafından genel bilgilendirme amacıyla hazırlanmıştır; işletmenize ve güncel mevzuata göre uyarlanmalıdır. Hukuki sonuç doğuran belgelerde hukuk danışmanınıza başvurun.</t>
  </si>
  <si>
    <t>Şablonu işletmenize uyarlamak veya İK süreçlerinizi birlikte kurmak için: ikpartner.com  ·  0538 949 22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</si>
</sst>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 &quot;₺&quot;"/>
  </numFmts>
  <fonts count="18" x14ac:knownFonts="1">
    <font>
      <color theme="1"/>
      <family val="2"/>
      <scheme val="minor"/>
      <sz val="11"/>
      <name val="Calibri"/>
    </font>
    <font>
      <b/>
      <color rgb="FF0E2849"/>
      <sz val="18"/>
      <name val="Calibri"/>
    </font>
    <font>
      <color rgb="FF5A6B82"/>
      <sz val="10"/>
      <name val="Calibri"/>
    </font>
    <font>
      <color rgb="FF13B8A7"/>
      <sz val="9"/>
      <name val="Calibri"/>
    </font>
    <font>
      <b/>
      <color rgb="FFFFFFFF"/>
      <sz val="10"/>
      <name val="Calibri"/>
    </font>
    <font>
      <color rgb="FF8C9BB0"/>
      <sz val="10"/>
      <name val="Calibri"/>
    </font>
    <font>
      <i/>
      <color rgb="FF3A4A61"/>
      <sz val="10"/>
      <name val="Calibri"/>
    </font>
    <font>
      <color rgb="FF0E2849"/>
      <sz val="10"/>
      <name val="Calibri"/>
    </font>
    <font>
      <color rgb="FF3A4A61"/>
      <sz val="10"/>
      <name val="Calibri"/>
    </font>
    <font>
      <b/>
      <color rgb="FF0E2849"/>
      <sz val="10"/>
      <name val="Calibri"/>
    </font>
    <font>
      <b/>
      <color rgb="FF13B8A7"/>
      <sz val="12"/>
      <name val="Calibri"/>
    </font>
    <font>
      <b/>
      <color rgb="FF1D5888"/>
      <sz val="11"/>
      <name val="Calibri"/>
    </font>
    <font>
      <i/>
      <color rgb="FF5A6B82"/>
      <sz val="9"/>
      <name val="Calibri"/>
    </font>
    <font>
      <b/>
      <color rgb="FF0E2849"/>
      <sz val="11"/>
      <name val="Calibri"/>
    </font>
    <font>
      <b/>
      <color rgb="FF0E2849"/>
      <sz val="12"/>
      <name val="Calibri"/>
    </font>
    <font>
      <i/>
      <color rgb="FF5A6B82"/>
      <sz val="10"/>
      <name val="Calibri"/>
    </font>
    <font>
      <b/>
      <color rgb="FF0B7F74"/>
      <sz val="11"/>
      <name val="Calibri"/>
    </font>
    <font>
      <b/>
      <color rgb="FF13B8A7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E2849"/>
      </patternFill>
    </fill>
    <fill>
      <patternFill patternType="solid">
        <fgColor rgb="FFF5F8FB"/>
      </patternFill>
    </fill>
    <fill>
      <patternFill patternType="solid">
        <fgColor rgb="FFE3F6F4"/>
      </patternFill>
    </fill>
    <fill>
      <patternFill patternType="solid">
        <fgColor rgb="FFEAF1F8"/>
      </patternFill>
    </fill>
  </fills>
  <borders count="4">
    <border>
      <left/>
      <right/>
      <top/>
      <bottom/>
      <diagonal/>
    </border>
    <border>
      <left/>
      <right/>
      <top style="medium">
        <color rgb="FF13B8A7"/>
      </top>
      <bottom/>
      <diagonal/>
    </border>
    <border>
      <left style="thin">
        <color rgb="FFDCE4EE"/>
      </left>
      <right style="thin">
        <color rgb="FFDCE4EE"/>
      </right>
      <top style="thin">
        <color rgb="FFDCE4EE"/>
      </top>
      <bottom style="thin">
        <color rgb="FFDCE4EE"/>
      </bottom>
      <diagonal/>
    </border>
    <border>
      <left style="thin">
        <color rgb="FFDCE4EE"/>
      </left>
      <right style="thin">
        <color rgb="FFDCE4EE"/>
      </right>
      <top style="medium">
        <color rgb="FF13B8A7"/>
      </top>
      <bottom style="thin">
        <color rgb="FFDCE4EE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6" fillId="0" borderId="2" xfId="0" applyFont="1" applyBorder="1"/>
    <xf numFmtId="164" fontId="6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65" fontId="6" fillId="0" borderId="2" xfId="0" applyNumberFormat="1" applyFont="1" applyBorder="1"/>
    <xf numFmtId="3" fontId="7" fillId="3" borderId="2" xfId="0" applyNumberFormat="1" applyFont="1" applyFill="1" applyBorder="1"/>
    <xf numFmtId="165" fontId="7" fillId="3" borderId="2" xfId="0" applyNumberFormat="1" applyFont="1" applyFill="1" applyBorder="1"/>
    <xf numFmtId="0" fontId="7" fillId="3" borderId="2" xfId="0" applyFont="1" applyFill="1" applyBorder="1"/>
    <xf numFmtId="0" fontId="8" fillId="0" borderId="2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165" fontId="8" fillId="0" borderId="2" xfId="0" applyNumberFormat="1" applyFont="1" applyBorder="1"/>
    <xf numFmtId="0" fontId="9" fillId="4" borderId="3" xfId="0" applyFont="1" applyFill="1" applyBorder="1"/>
    <xf numFmtId="164" fontId="9" fillId="4" borderId="3" xfId="0" applyNumberFormat="1" applyFont="1" applyFill="1" applyBorder="1"/>
    <xf numFmtId="165" fontId="9" fillId="4" borderId="3" xfId="0" applyNumberFormat="1" applyFont="1" applyFill="1" applyBorder="1"/>
    <xf numFmtId="3" fontId="9" fillId="4" borderId="3" xfId="0" applyNumberFormat="1" applyFont="1" applyFill="1" applyBorder="1"/>
    <xf numFmtId="164" fontId="7" fillId="3" borderId="2" xfId="0" applyNumberFormat="1" applyFont="1" applyFill="1" applyBorder="1" applyAlignment="1">
      <alignment horizontal="center"/>
    </xf>
    <xf numFmtId="0" fontId="10" fillId="0" borderId="0" xfId="0" applyFont="1"/>
    <xf numFmtId="0" fontId="9" fillId="3" borderId="2" xfId="0" applyFont="1" applyFill="1" applyBorder="1"/>
    <xf numFmtId="164" fontId="11" fillId="5" borderId="2" xfId="0" applyNumberFormat="1" applyFont="1" applyFill="1" applyBorder="1" applyAlignment="1">
      <alignment horizontal="right"/>
    </xf>
    <xf numFmtId="165" fontId="11" fillId="5" borderId="2" xfId="0" applyNumberFormat="1" applyFont="1" applyFill="1" applyBorder="1" applyAlignment="1">
      <alignment horizontal="right"/>
    </xf>
    <xf numFmtId="0" fontId="12" fillId="0" borderId="0" xfId="0" applyFont="1"/>
    <xf numFmtId="0" fontId="11" fillId="5" borderId="2" xfId="0" applyFont="1" applyFill="1" applyBorder="1" applyAlignment="1">
      <alignment horizontal="right"/>
    </xf>
    <xf numFmtId="3" fontId="11" fillId="5" borderId="2" xfId="0" applyNumberFormat="1" applyFont="1" applyFill="1" applyBorder="1" applyAlignment="1">
      <alignment horizontal="right"/>
    </xf>
    <xf numFmtId="3" fontId="13" fillId="0" borderId="2" xfId="0" applyNumberFormat="1" applyFont="1" applyBorder="1" applyAlignment="1">
      <alignment horizontal="right"/>
    </xf>
    <xf numFmtId="165" fontId="13" fillId="0" borderId="2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</cellXfs>
  <cellStyles count="1">
    <cellStyle name="Normal" xfId="0" builtinId="0"/>
  </cellStyles>
  <dxfs count="3">
    <dxf>
      <fill>
        <patternFill patternType="solid">
          <bgColor rgb="FFE3F4EC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FFF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comments" Target="../comments2.xml"/><Relationship Id="rId3" Type="http://schemas.openxmlformats.org/officeDocument/2006/relationships/vmlDrawing" Target="../drawings/vmlDrawing2.vml"/><Relationship Id="rId4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6"/>
  <sheetViews>
    <sheetView workbookViewId="0" showGridLines="0">
      <pane xSplit="3" ySplit="5" topLeftCell="D6" activePane="bottomRight" state="frozen"/>
      <selection pane="bottomRight"/>
    </sheetView>
  </sheetViews>
  <sheetFormatPr defaultRowHeight="15" outlineLevelRow="0" outlineLevelCol="0" x14ac:dyDescent="55"/>
  <cols>
    <col min="1" max="1" width="7" customWidth="1"/>
    <col min="3" max="3" width="20" customWidth="1"/>
    <col min="4" max="5" width="13" customWidth="1"/>
    <col min="6" max="6" width="10" customWidth="1"/>
    <col min="7" max="7" width="15" customWidth="1"/>
    <col min="8" max="8" width="8" customWidth="1"/>
    <col min="9" max="10" width="7" customWidth="1"/>
    <col min="12" max="13" width="14" customWidth="1"/>
    <col min="14" max="14" width="15" customWidth="1"/>
    <col min="15" max="15" width="12" customWidth="1"/>
    <col min="16" max="16" width="15" customWidth="1"/>
    <col min="17" max="17" width="22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17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ht="30" customHeight="1" spans="1:17" x14ac:dyDescent="0.2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  <c r="Q5" s="5" t="s">
        <v>19</v>
      </c>
    </row>
    <row r="6" ht="18" customHeight="1" spans="1:17" x14ac:dyDescent="0.25">
      <c r="A6" s="6">
        <v>1</v>
      </c>
      <c r="B6" s="7" t="s">
        <v>20</v>
      </c>
      <c r="C6" s="7" t="s">
        <v>21</v>
      </c>
      <c r="D6" s="8">
        <v>44076</v>
      </c>
      <c r="E6" s="8">
        <v>46096</v>
      </c>
      <c r="F6" s="9" t="s">
        <v>22</v>
      </c>
      <c r="G6" s="10">
        <v>45000</v>
      </c>
      <c r="H6" s="11">
        <f>IF(OR(D6="",E6=""),"",IF(E6&lt;D6,"",DATEDIF(D6,(E6+'Parametreler'!$C$18),"y")))</f>
      </c>
      <c r="I6" s="11">
        <f>IF(H6="","",DATEDIF(D6,(E6+'Parametreler'!$C$18),"ym"))</f>
      </c>
      <c r="J6" s="11">
        <f>IF(H6="","",DATEDIF(D6,(E6+'Parametreler'!$C$18),"md"))</f>
      </c>
      <c r="K6" s="11">
        <f>IF(H6="","",(E6+'Parametreler'!$C$18)-D6)</f>
      </c>
      <c r="L6" s="12">
        <f>IF(H6="","",IF(E6&gt;='Parametreler'!$C$12,'Parametreler'!$C$13,IF(E6&gt;='Parametreler'!$C$10,'Parametreler'!$C$11,IF(E6&gt;='Parametreler'!$C$8,'Parametreler'!$C$9,IF(E6&gt;='Parametreler'!$C$6,'Parametreler'!$C$7,"")))))</f>
      </c>
      <c r="M6" s="12">
        <f>IF(OR(L6="",G6=""),"",MIN(G6,L6))</f>
      </c>
      <c r="N6" s="12">
        <f>IF(M6="","",IF(AND(F6="Evet",H6&gt;=1),ROUND(M6*H6+M6/12*I6+M6/'Parametreler'!$C$17*J6,2),0))</f>
      </c>
      <c r="O6" s="12">
        <f>IF(N6="","",ROUND(N6*'Parametreler'!$C$16,2))</f>
      </c>
      <c r="P6" s="12">
        <f>IF(N6="","",N6-O6)</f>
      </c>
      <c r="Q6" s="13">
        <f>IF(OR(D6="",E6=""),"",IF(E6&lt;D6,"Tarihleri kontrol edin",IF(E6&gt;'Parametreler'!$C$14,"Tavanı güncelleyin",IF(E6&lt;'Parametreler'!$C$6,"Tavan dönemi tanımlı değil",IF(G6="","Ücret girilmedi",IF(H6&lt;1,"1 yıl dolmamış",IF(F6&lt;&gt;"Evet",IF(F6="Hayır","Kıdem hakkı yok","Kıdem hakkı seçilmedi"),"Hesaplandı")))))))</f>
      </c>
    </row>
    <row r="7" ht="18" customHeight="1" spans="1:17" x14ac:dyDescent="0.25">
      <c r="A7" s="6">
        <v>2</v>
      </c>
      <c r="B7" s="7" t="s">
        <v>23</v>
      </c>
      <c r="C7" s="7" t="s">
        <v>24</v>
      </c>
      <c r="D7" s="8">
        <v>43282</v>
      </c>
      <c r="E7" s="8">
        <v>46295</v>
      </c>
      <c r="F7" s="9" t="s">
        <v>22</v>
      </c>
      <c r="G7" s="10">
        <v>80000</v>
      </c>
      <c r="H7" s="11">
        <f>IF(OR(D7="",E7=""),"",IF(E7&lt;D7,"",DATEDIF(D7,(E7+'Parametreler'!$C$18),"y")))</f>
      </c>
      <c r="I7" s="11">
        <f>IF(H7="","",DATEDIF(D7,(E7+'Parametreler'!$C$18),"ym"))</f>
      </c>
      <c r="J7" s="11">
        <f>IF(H7="","",DATEDIF(D7,(E7+'Parametreler'!$C$18),"md"))</f>
      </c>
      <c r="K7" s="11">
        <f>IF(H7="","",(E7+'Parametreler'!$C$18)-D7)</f>
      </c>
      <c r="L7" s="12">
        <f>IF(H7="","",IF(E7&gt;='Parametreler'!$C$12,'Parametreler'!$C$13,IF(E7&gt;='Parametreler'!$C$10,'Parametreler'!$C$11,IF(E7&gt;='Parametreler'!$C$8,'Parametreler'!$C$9,IF(E7&gt;='Parametreler'!$C$6,'Parametreler'!$C$7,"")))))</f>
      </c>
      <c r="M7" s="12">
        <f>IF(OR(L7="",G7=""),"",MIN(G7,L7))</f>
      </c>
      <c r="N7" s="12">
        <f>IF(M7="","",IF(AND(F7="Evet",H7&gt;=1),ROUND(M7*H7+M7/12*I7+M7/'Parametreler'!$C$17*J7,2),0))</f>
      </c>
      <c r="O7" s="12">
        <f>IF(N7="","",ROUND(N7*'Parametreler'!$C$16,2))</f>
      </c>
      <c r="P7" s="12">
        <f>IF(N7="","",N7-O7)</f>
      </c>
      <c r="Q7" s="13">
        <f>IF(OR(D7="",E7=""),"",IF(E7&lt;D7,"Tarihleri kontrol edin",IF(E7&gt;'Parametreler'!$C$14,"Tavanı güncelleyin",IF(E7&lt;'Parametreler'!$C$6,"Tavan dönemi tanımlı değil",IF(G7="","Ücret girilmedi",IF(H7&lt;1,"1 yıl dolmamış",IF(F7&lt;&gt;"Evet",IF(F7="Hayır","Kıdem hakkı yok","Kıdem hakkı seçilmedi"),"Hesaplandı")))))))</f>
      </c>
    </row>
    <row r="8" ht="18" customHeight="1" spans="1:17" x14ac:dyDescent="0.25">
      <c r="A8" s="6">
        <v>3</v>
      </c>
      <c r="B8" s="7" t="s">
        <v>25</v>
      </c>
      <c r="C8" s="7" t="s">
        <v>26</v>
      </c>
      <c r="D8" s="8">
        <v>45964</v>
      </c>
      <c r="E8" s="8">
        <v>46142</v>
      </c>
      <c r="F8" s="9" t="s">
        <v>22</v>
      </c>
      <c r="G8" s="10">
        <v>40000</v>
      </c>
      <c r="H8" s="11">
        <f>IF(OR(D8="",E8=""),"",IF(E8&lt;D8,"",DATEDIF(D8,(E8+'Parametreler'!$C$18),"y")))</f>
      </c>
      <c r="I8" s="11">
        <f>IF(H8="","",DATEDIF(D8,(E8+'Parametreler'!$C$18),"ym"))</f>
      </c>
      <c r="J8" s="11">
        <f>IF(H8="","",DATEDIF(D8,(E8+'Parametreler'!$C$18),"md"))</f>
      </c>
      <c r="K8" s="11">
        <f>IF(H8="","",(E8+'Parametreler'!$C$18)-D8)</f>
      </c>
      <c r="L8" s="12">
        <f>IF(H8="","",IF(E8&gt;='Parametreler'!$C$12,'Parametreler'!$C$13,IF(E8&gt;='Parametreler'!$C$10,'Parametreler'!$C$11,IF(E8&gt;='Parametreler'!$C$8,'Parametreler'!$C$9,IF(E8&gt;='Parametreler'!$C$6,'Parametreler'!$C$7,"")))))</f>
      </c>
      <c r="M8" s="12">
        <f>IF(OR(L8="",G8=""),"",MIN(G8,L8))</f>
      </c>
      <c r="N8" s="12">
        <f>IF(M8="","",IF(AND(F8="Evet",H8&gt;=1),ROUND(M8*H8+M8/12*I8+M8/'Parametreler'!$C$17*J8,2),0))</f>
      </c>
      <c r="O8" s="12">
        <f>IF(N8="","",ROUND(N8*'Parametreler'!$C$16,2))</f>
      </c>
      <c r="P8" s="12">
        <f>IF(N8="","",N8-O8)</f>
      </c>
      <c r="Q8" s="13">
        <f>IF(OR(D8="",E8=""),"",IF(E8&lt;D8,"Tarihleri kontrol edin",IF(E8&gt;'Parametreler'!$C$14,"Tavanı güncelleyin",IF(E8&lt;'Parametreler'!$C$6,"Tavan dönemi tanımlı değil",IF(G8="","Ücret girilmedi",IF(H8&lt;1,"1 yıl dolmamış",IF(F8&lt;&gt;"Evet",IF(F8="Hayır","Kıdem hakkı yok","Kıdem hakkı seçilmedi"),"Hesaplandı")))))))</f>
      </c>
    </row>
    <row r="9" ht="18" customHeight="1" spans="1:17" x14ac:dyDescent="0.25">
      <c r="A9" s="6">
        <v>4</v>
      </c>
      <c r="B9" s="7" t="s">
        <v>27</v>
      </c>
      <c r="C9" s="7" t="s">
        <v>28</v>
      </c>
      <c r="D9" s="8">
        <v>44242</v>
      </c>
      <c r="E9" s="8">
        <v>46248</v>
      </c>
      <c r="F9" s="9" t="s">
        <v>29</v>
      </c>
      <c r="G9" s="10">
        <v>55000</v>
      </c>
      <c r="H9" s="11">
        <f>IF(OR(D9="",E9=""),"",IF(E9&lt;D9,"",DATEDIF(D9,(E9+'Parametreler'!$C$18),"y")))</f>
      </c>
      <c r="I9" s="11">
        <f>IF(H9="","",DATEDIF(D9,(E9+'Parametreler'!$C$18),"ym"))</f>
      </c>
      <c r="J9" s="11">
        <f>IF(H9="","",DATEDIF(D9,(E9+'Parametreler'!$C$18),"md"))</f>
      </c>
      <c r="K9" s="11">
        <f>IF(H9="","",(E9+'Parametreler'!$C$18)-D9)</f>
      </c>
      <c r="L9" s="12">
        <f>IF(H9="","",IF(E9&gt;='Parametreler'!$C$12,'Parametreler'!$C$13,IF(E9&gt;='Parametreler'!$C$10,'Parametreler'!$C$11,IF(E9&gt;='Parametreler'!$C$8,'Parametreler'!$C$9,IF(E9&gt;='Parametreler'!$C$6,'Parametreler'!$C$7,"")))))</f>
      </c>
      <c r="M9" s="12">
        <f>IF(OR(L9="",G9=""),"",MIN(G9,L9))</f>
      </c>
      <c r="N9" s="12">
        <f>IF(M9="","",IF(AND(F9="Evet",H9&gt;=1),ROUND(M9*H9+M9/12*I9+M9/'Parametreler'!$C$17*J9,2),0))</f>
      </c>
      <c r="O9" s="12">
        <f>IF(N9="","",ROUND(N9*'Parametreler'!$C$16,2))</f>
      </c>
      <c r="P9" s="12">
        <f>IF(N9="","",N9-O9)</f>
      </c>
      <c r="Q9" s="13">
        <f>IF(OR(D9="",E9=""),"",IF(E9&lt;D9,"Tarihleri kontrol edin",IF(E9&gt;'Parametreler'!$C$14,"Tavanı güncelleyin",IF(E9&lt;'Parametreler'!$C$6,"Tavan dönemi tanımlı değil",IF(G9="","Ücret girilmedi",IF(H9&lt;1,"1 yıl dolmamış",IF(F9&lt;&gt;"Evet",IF(F9="Hayır","Kıdem hakkı yok","Kıdem hakkı seçilmedi"),"Hesaplandı")))))))</f>
      </c>
    </row>
    <row r="10" ht="18" customHeight="1" spans="1:17" x14ac:dyDescent="0.25">
      <c r="A10" s="6">
        <v>5</v>
      </c>
      <c r="B10" s="14"/>
      <c r="C10" s="14"/>
      <c r="D10" s="15"/>
      <c r="E10" s="15"/>
      <c r="F10" s="16"/>
      <c r="G10" s="17"/>
      <c r="H10" s="11">
        <f>IF(OR(D10="",E10=""),"",IF(E10&lt;D10,"",DATEDIF(D10,(E10+'Parametreler'!$C$18),"y")))</f>
      </c>
      <c r="I10" s="11">
        <f>IF(H10="","",DATEDIF(D10,(E10+'Parametreler'!$C$18),"ym"))</f>
      </c>
      <c r="J10" s="11">
        <f>IF(H10="","",DATEDIF(D10,(E10+'Parametreler'!$C$18),"md"))</f>
      </c>
      <c r="K10" s="11">
        <f>IF(H10="","",(E10+'Parametreler'!$C$18)-D10)</f>
      </c>
      <c r="L10" s="12">
        <f>IF(H10="","",IF(E10&gt;='Parametreler'!$C$12,'Parametreler'!$C$13,IF(E10&gt;='Parametreler'!$C$10,'Parametreler'!$C$11,IF(E10&gt;='Parametreler'!$C$8,'Parametreler'!$C$9,IF(E10&gt;='Parametreler'!$C$6,'Parametreler'!$C$7,"")))))</f>
      </c>
      <c r="M10" s="12">
        <f>IF(OR(L10="",G10=""),"",MIN(G10,L10))</f>
      </c>
      <c r="N10" s="12">
        <f>IF(M10="","",IF(AND(F10="Evet",H10&gt;=1),ROUND(M10*H10+M10/12*I10+M10/'Parametreler'!$C$17*J10,2),0))</f>
      </c>
      <c r="O10" s="12">
        <f>IF(N10="","",ROUND(N10*'Parametreler'!$C$16,2))</f>
      </c>
      <c r="P10" s="12">
        <f>IF(N10="","",N10-O10)</f>
      </c>
      <c r="Q10" s="13">
        <f>IF(OR(D10="",E10=""),"",IF(E10&lt;D10,"Tarihleri kontrol edin",IF(E10&gt;'Parametreler'!$C$14,"Tavanı güncelleyin",IF(E10&lt;'Parametreler'!$C$6,"Tavan dönemi tanımlı değil",IF(G10="","Ücret girilmedi",IF(H10&lt;1,"1 yıl dolmamış",IF(F10&lt;&gt;"Evet",IF(F10="Hayır","Kıdem hakkı yok","Kıdem hakkı seçilmedi"),"Hesaplandı")))))))</f>
      </c>
    </row>
    <row r="11" ht="18" customHeight="1" spans="1:17" x14ac:dyDescent="0.25">
      <c r="A11" s="6">
        <v>6</v>
      </c>
      <c r="B11" s="14"/>
      <c r="C11" s="14"/>
      <c r="D11" s="15"/>
      <c r="E11" s="15"/>
      <c r="F11" s="16"/>
      <c r="G11" s="17"/>
      <c r="H11" s="11">
        <f>IF(OR(D11="",E11=""),"",IF(E11&lt;D11,"",DATEDIF(D11,(E11+'Parametreler'!$C$18),"y")))</f>
      </c>
      <c r="I11" s="11">
        <f>IF(H11="","",DATEDIF(D11,(E11+'Parametreler'!$C$18),"ym"))</f>
      </c>
      <c r="J11" s="11">
        <f>IF(H11="","",DATEDIF(D11,(E11+'Parametreler'!$C$18),"md"))</f>
      </c>
      <c r="K11" s="11">
        <f>IF(H11="","",(E11+'Parametreler'!$C$18)-D11)</f>
      </c>
      <c r="L11" s="12">
        <f>IF(H11="","",IF(E11&gt;='Parametreler'!$C$12,'Parametreler'!$C$13,IF(E11&gt;='Parametreler'!$C$10,'Parametreler'!$C$11,IF(E11&gt;='Parametreler'!$C$8,'Parametreler'!$C$9,IF(E11&gt;='Parametreler'!$C$6,'Parametreler'!$C$7,"")))))</f>
      </c>
      <c r="M11" s="12">
        <f>IF(OR(L11="",G11=""),"",MIN(G11,L11))</f>
      </c>
      <c r="N11" s="12">
        <f>IF(M11="","",IF(AND(F11="Evet",H11&gt;=1),ROUND(M11*H11+M11/12*I11+M11/'Parametreler'!$C$17*J11,2),0))</f>
      </c>
      <c r="O11" s="12">
        <f>IF(N11="","",ROUND(N11*'Parametreler'!$C$16,2))</f>
      </c>
      <c r="P11" s="12">
        <f>IF(N11="","",N11-O11)</f>
      </c>
      <c r="Q11" s="13">
        <f>IF(OR(D11="",E11=""),"",IF(E11&lt;D11,"Tarihleri kontrol edin",IF(E11&gt;'Parametreler'!$C$14,"Tavanı güncelleyin",IF(E11&lt;'Parametreler'!$C$6,"Tavan dönemi tanımlı değil",IF(G11="","Ücret girilmedi",IF(H11&lt;1,"1 yıl dolmamış",IF(F11&lt;&gt;"Evet",IF(F11="Hayır","Kıdem hakkı yok","Kıdem hakkı seçilmedi"),"Hesaplandı")))))))</f>
      </c>
    </row>
    <row r="12" ht="18" customHeight="1" spans="1:17" x14ac:dyDescent="0.25">
      <c r="A12" s="6">
        <v>7</v>
      </c>
      <c r="B12" s="14"/>
      <c r="C12" s="14"/>
      <c r="D12" s="15"/>
      <c r="E12" s="15"/>
      <c r="F12" s="16"/>
      <c r="G12" s="17"/>
      <c r="H12" s="11">
        <f>IF(OR(D12="",E12=""),"",IF(E12&lt;D12,"",DATEDIF(D12,(E12+'Parametreler'!$C$18),"y")))</f>
      </c>
      <c r="I12" s="11">
        <f>IF(H12="","",DATEDIF(D12,(E12+'Parametreler'!$C$18),"ym"))</f>
      </c>
      <c r="J12" s="11">
        <f>IF(H12="","",DATEDIF(D12,(E12+'Parametreler'!$C$18),"md"))</f>
      </c>
      <c r="K12" s="11">
        <f>IF(H12="","",(E12+'Parametreler'!$C$18)-D12)</f>
      </c>
      <c r="L12" s="12">
        <f>IF(H12="","",IF(E12&gt;='Parametreler'!$C$12,'Parametreler'!$C$13,IF(E12&gt;='Parametreler'!$C$10,'Parametreler'!$C$11,IF(E12&gt;='Parametreler'!$C$8,'Parametreler'!$C$9,IF(E12&gt;='Parametreler'!$C$6,'Parametreler'!$C$7,"")))))</f>
      </c>
      <c r="M12" s="12">
        <f>IF(OR(L12="",G12=""),"",MIN(G12,L12))</f>
      </c>
      <c r="N12" s="12">
        <f>IF(M12="","",IF(AND(F12="Evet",H12&gt;=1),ROUND(M12*H12+M12/12*I12+M12/'Parametreler'!$C$17*J12,2),0))</f>
      </c>
      <c r="O12" s="12">
        <f>IF(N12="","",ROUND(N12*'Parametreler'!$C$16,2))</f>
      </c>
      <c r="P12" s="12">
        <f>IF(N12="","",N12-O12)</f>
      </c>
      <c r="Q12" s="13">
        <f>IF(OR(D12="",E12=""),"",IF(E12&lt;D12,"Tarihleri kontrol edin",IF(E12&gt;'Parametreler'!$C$14,"Tavanı güncelleyin",IF(E12&lt;'Parametreler'!$C$6,"Tavan dönemi tanımlı değil",IF(G12="","Ücret girilmedi",IF(H12&lt;1,"1 yıl dolmamış",IF(F12&lt;&gt;"Evet",IF(F12="Hayır","Kıdem hakkı yok","Kıdem hakkı seçilmedi"),"Hesaplandı")))))))</f>
      </c>
    </row>
    <row r="13" ht="18" customHeight="1" spans="1:17" x14ac:dyDescent="0.25">
      <c r="A13" s="6">
        <v>8</v>
      </c>
      <c r="B13" s="14"/>
      <c r="C13" s="14"/>
      <c r="D13" s="15"/>
      <c r="E13" s="15"/>
      <c r="F13" s="16"/>
      <c r="G13" s="17"/>
      <c r="H13" s="11">
        <f>IF(OR(D13="",E13=""),"",IF(E13&lt;D13,"",DATEDIF(D13,(E13+'Parametreler'!$C$18),"y")))</f>
      </c>
      <c r="I13" s="11">
        <f>IF(H13="","",DATEDIF(D13,(E13+'Parametreler'!$C$18),"ym"))</f>
      </c>
      <c r="J13" s="11">
        <f>IF(H13="","",DATEDIF(D13,(E13+'Parametreler'!$C$18),"md"))</f>
      </c>
      <c r="K13" s="11">
        <f>IF(H13="","",(E13+'Parametreler'!$C$18)-D13)</f>
      </c>
      <c r="L13" s="12">
        <f>IF(H13="","",IF(E13&gt;='Parametreler'!$C$12,'Parametreler'!$C$13,IF(E13&gt;='Parametreler'!$C$10,'Parametreler'!$C$11,IF(E13&gt;='Parametreler'!$C$8,'Parametreler'!$C$9,IF(E13&gt;='Parametreler'!$C$6,'Parametreler'!$C$7,"")))))</f>
      </c>
      <c r="M13" s="12">
        <f>IF(OR(L13="",G13=""),"",MIN(G13,L13))</f>
      </c>
      <c r="N13" s="12">
        <f>IF(M13="","",IF(AND(F13="Evet",H13&gt;=1),ROUND(M13*H13+M13/12*I13+M13/'Parametreler'!$C$17*J13,2),0))</f>
      </c>
      <c r="O13" s="12">
        <f>IF(N13="","",ROUND(N13*'Parametreler'!$C$16,2))</f>
      </c>
      <c r="P13" s="12">
        <f>IF(N13="","",N13-O13)</f>
      </c>
      <c r="Q13" s="13">
        <f>IF(OR(D13="",E13=""),"",IF(E13&lt;D13,"Tarihleri kontrol edin",IF(E13&gt;'Parametreler'!$C$14,"Tavanı güncelleyin",IF(E13&lt;'Parametreler'!$C$6,"Tavan dönemi tanımlı değil",IF(G13="","Ücret girilmedi",IF(H13&lt;1,"1 yıl dolmamış",IF(F13&lt;&gt;"Evet",IF(F13="Hayır","Kıdem hakkı yok","Kıdem hakkı seçilmedi"),"Hesaplandı")))))))</f>
      </c>
    </row>
    <row r="14" ht="18" customHeight="1" spans="1:17" x14ac:dyDescent="0.25">
      <c r="A14" s="6">
        <v>9</v>
      </c>
      <c r="B14" s="14"/>
      <c r="C14" s="14"/>
      <c r="D14" s="15"/>
      <c r="E14" s="15"/>
      <c r="F14" s="16"/>
      <c r="G14" s="17"/>
      <c r="H14" s="11">
        <f>IF(OR(D14="",E14=""),"",IF(E14&lt;D14,"",DATEDIF(D14,(E14+'Parametreler'!$C$18),"y")))</f>
      </c>
      <c r="I14" s="11">
        <f>IF(H14="","",DATEDIF(D14,(E14+'Parametreler'!$C$18),"ym"))</f>
      </c>
      <c r="J14" s="11">
        <f>IF(H14="","",DATEDIF(D14,(E14+'Parametreler'!$C$18),"md"))</f>
      </c>
      <c r="K14" s="11">
        <f>IF(H14="","",(E14+'Parametreler'!$C$18)-D14)</f>
      </c>
      <c r="L14" s="12">
        <f>IF(H14="","",IF(E14&gt;='Parametreler'!$C$12,'Parametreler'!$C$13,IF(E14&gt;='Parametreler'!$C$10,'Parametreler'!$C$11,IF(E14&gt;='Parametreler'!$C$8,'Parametreler'!$C$9,IF(E14&gt;='Parametreler'!$C$6,'Parametreler'!$C$7,"")))))</f>
      </c>
      <c r="M14" s="12">
        <f>IF(OR(L14="",G14=""),"",MIN(G14,L14))</f>
      </c>
      <c r="N14" s="12">
        <f>IF(M14="","",IF(AND(F14="Evet",H14&gt;=1),ROUND(M14*H14+M14/12*I14+M14/'Parametreler'!$C$17*J14,2),0))</f>
      </c>
      <c r="O14" s="12">
        <f>IF(N14="","",ROUND(N14*'Parametreler'!$C$16,2))</f>
      </c>
      <c r="P14" s="12">
        <f>IF(N14="","",N14-O14)</f>
      </c>
      <c r="Q14" s="13">
        <f>IF(OR(D14="",E14=""),"",IF(E14&lt;D14,"Tarihleri kontrol edin",IF(E14&gt;'Parametreler'!$C$14,"Tavanı güncelleyin",IF(E14&lt;'Parametreler'!$C$6,"Tavan dönemi tanımlı değil",IF(G14="","Ücret girilmedi",IF(H14&lt;1,"1 yıl dolmamış",IF(F14&lt;&gt;"Evet",IF(F14="Hayır","Kıdem hakkı yok","Kıdem hakkı seçilmedi"),"Hesaplandı")))))))</f>
      </c>
    </row>
    <row r="15" ht="18" customHeight="1" spans="1:17" x14ac:dyDescent="0.25">
      <c r="A15" s="6">
        <v>10</v>
      </c>
      <c r="B15" s="14"/>
      <c r="C15" s="14"/>
      <c r="D15" s="15"/>
      <c r="E15" s="15"/>
      <c r="F15" s="16"/>
      <c r="G15" s="17"/>
      <c r="H15" s="11">
        <f>IF(OR(D15="",E15=""),"",IF(E15&lt;D15,"",DATEDIF(D15,(E15+'Parametreler'!$C$18),"y")))</f>
      </c>
      <c r="I15" s="11">
        <f>IF(H15="","",DATEDIF(D15,(E15+'Parametreler'!$C$18),"ym"))</f>
      </c>
      <c r="J15" s="11">
        <f>IF(H15="","",DATEDIF(D15,(E15+'Parametreler'!$C$18),"md"))</f>
      </c>
      <c r="K15" s="11">
        <f>IF(H15="","",(E15+'Parametreler'!$C$18)-D15)</f>
      </c>
      <c r="L15" s="12">
        <f>IF(H15="","",IF(E15&gt;='Parametreler'!$C$12,'Parametreler'!$C$13,IF(E15&gt;='Parametreler'!$C$10,'Parametreler'!$C$11,IF(E15&gt;='Parametreler'!$C$8,'Parametreler'!$C$9,IF(E15&gt;='Parametreler'!$C$6,'Parametreler'!$C$7,"")))))</f>
      </c>
      <c r="M15" s="12">
        <f>IF(OR(L15="",G15=""),"",MIN(G15,L15))</f>
      </c>
      <c r="N15" s="12">
        <f>IF(M15="","",IF(AND(F15="Evet",H15&gt;=1),ROUND(M15*H15+M15/12*I15+M15/'Parametreler'!$C$17*J15,2),0))</f>
      </c>
      <c r="O15" s="12">
        <f>IF(N15="","",ROUND(N15*'Parametreler'!$C$16,2))</f>
      </c>
      <c r="P15" s="12">
        <f>IF(N15="","",N15-O15)</f>
      </c>
      <c r="Q15" s="13">
        <f>IF(OR(D15="",E15=""),"",IF(E15&lt;D15,"Tarihleri kontrol edin",IF(E15&gt;'Parametreler'!$C$14,"Tavanı güncelleyin",IF(E15&lt;'Parametreler'!$C$6,"Tavan dönemi tanımlı değil",IF(G15="","Ücret girilmedi",IF(H15&lt;1,"1 yıl dolmamış",IF(F15&lt;&gt;"Evet",IF(F15="Hayır","Kıdem hakkı yok","Kıdem hakkı seçilmedi"),"Hesaplandı")))))))</f>
      </c>
    </row>
    <row r="16" ht="18" customHeight="1" spans="1:17" x14ac:dyDescent="0.25">
      <c r="A16" s="6">
        <v>11</v>
      </c>
      <c r="B16" s="14"/>
      <c r="C16" s="14"/>
      <c r="D16" s="15"/>
      <c r="E16" s="15"/>
      <c r="F16" s="16"/>
      <c r="G16" s="17"/>
      <c r="H16" s="11">
        <f>IF(OR(D16="",E16=""),"",IF(E16&lt;D16,"",DATEDIF(D16,(E16+'Parametreler'!$C$18),"y")))</f>
      </c>
      <c r="I16" s="11">
        <f>IF(H16="","",DATEDIF(D16,(E16+'Parametreler'!$C$18),"ym"))</f>
      </c>
      <c r="J16" s="11">
        <f>IF(H16="","",DATEDIF(D16,(E16+'Parametreler'!$C$18),"md"))</f>
      </c>
      <c r="K16" s="11">
        <f>IF(H16="","",(E16+'Parametreler'!$C$18)-D16)</f>
      </c>
      <c r="L16" s="12">
        <f>IF(H16="","",IF(E16&gt;='Parametreler'!$C$12,'Parametreler'!$C$13,IF(E16&gt;='Parametreler'!$C$10,'Parametreler'!$C$11,IF(E16&gt;='Parametreler'!$C$8,'Parametreler'!$C$9,IF(E16&gt;='Parametreler'!$C$6,'Parametreler'!$C$7,"")))))</f>
      </c>
      <c r="M16" s="12">
        <f>IF(OR(L16="",G16=""),"",MIN(G16,L16))</f>
      </c>
      <c r="N16" s="12">
        <f>IF(M16="","",IF(AND(F16="Evet",H16&gt;=1),ROUND(M16*H16+M16/12*I16+M16/'Parametreler'!$C$17*J16,2),0))</f>
      </c>
      <c r="O16" s="12">
        <f>IF(N16="","",ROUND(N16*'Parametreler'!$C$16,2))</f>
      </c>
      <c r="P16" s="12">
        <f>IF(N16="","",N16-O16)</f>
      </c>
      <c r="Q16" s="13">
        <f>IF(OR(D16="",E16=""),"",IF(E16&lt;D16,"Tarihleri kontrol edin",IF(E16&gt;'Parametreler'!$C$14,"Tavanı güncelleyin",IF(E16&lt;'Parametreler'!$C$6,"Tavan dönemi tanımlı değil",IF(G16="","Ücret girilmedi",IF(H16&lt;1,"1 yıl dolmamış",IF(F16&lt;&gt;"Evet",IF(F16="Hayır","Kıdem hakkı yok","Kıdem hakkı seçilmedi"),"Hesaplandı")))))))</f>
      </c>
    </row>
    <row r="17" ht="18" customHeight="1" spans="1:17" x14ac:dyDescent="0.25">
      <c r="A17" s="6">
        <v>12</v>
      </c>
      <c r="B17" s="14"/>
      <c r="C17" s="14"/>
      <c r="D17" s="15"/>
      <c r="E17" s="15"/>
      <c r="F17" s="16"/>
      <c r="G17" s="17"/>
      <c r="H17" s="11">
        <f>IF(OR(D17="",E17=""),"",IF(E17&lt;D17,"",DATEDIF(D17,(E17+'Parametreler'!$C$18),"y")))</f>
      </c>
      <c r="I17" s="11">
        <f>IF(H17="","",DATEDIF(D17,(E17+'Parametreler'!$C$18),"ym"))</f>
      </c>
      <c r="J17" s="11">
        <f>IF(H17="","",DATEDIF(D17,(E17+'Parametreler'!$C$18),"md"))</f>
      </c>
      <c r="K17" s="11">
        <f>IF(H17="","",(E17+'Parametreler'!$C$18)-D17)</f>
      </c>
      <c r="L17" s="12">
        <f>IF(H17="","",IF(E17&gt;='Parametreler'!$C$12,'Parametreler'!$C$13,IF(E17&gt;='Parametreler'!$C$10,'Parametreler'!$C$11,IF(E17&gt;='Parametreler'!$C$8,'Parametreler'!$C$9,IF(E17&gt;='Parametreler'!$C$6,'Parametreler'!$C$7,"")))))</f>
      </c>
      <c r="M17" s="12">
        <f>IF(OR(L17="",G17=""),"",MIN(G17,L17))</f>
      </c>
      <c r="N17" s="12">
        <f>IF(M17="","",IF(AND(F17="Evet",H17&gt;=1),ROUND(M17*H17+M17/12*I17+M17/'Parametreler'!$C$17*J17,2),0))</f>
      </c>
      <c r="O17" s="12">
        <f>IF(N17="","",ROUND(N17*'Parametreler'!$C$16,2))</f>
      </c>
      <c r="P17" s="12">
        <f>IF(N17="","",N17-O17)</f>
      </c>
      <c r="Q17" s="13">
        <f>IF(OR(D17="",E17=""),"",IF(E17&lt;D17,"Tarihleri kontrol edin",IF(E17&gt;'Parametreler'!$C$14,"Tavanı güncelleyin",IF(E17&lt;'Parametreler'!$C$6,"Tavan dönemi tanımlı değil",IF(G17="","Ücret girilmedi",IF(H17&lt;1,"1 yıl dolmamış",IF(F17&lt;&gt;"Evet",IF(F17="Hayır","Kıdem hakkı yok","Kıdem hakkı seçilmedi"),"Hesaplandı")))))))</f>
      </c>
    </row>
    <row r="18" ht="18" customHeight="1" spans="1:17" x14ac:dyDescent="0.25">
      <c r="A18" s="6">
        <v>13</v>
      </c>
      <c r="B18" s="14"/>
      <c r="C18" s="14"/>
      <c r="D18" s="15"/>
      <c r="E18" s="15"/>
      <c r="F18" s="16"/>
      <c r="G18" s="17"/>
      <c r="H18" s="11">
        <f>IF(OR(D18="",E18=""),"",IF(E18&lt;D18,"",DATEDIF(D18,(E18+'Parametreler'!$C$18),"y")))</f>
      </c>
      <c r="I18" s="11">
        <f>IF(H18="","",DATEDIF(D18,(E18+'Parametreler'!$C$18),"ym"))</f>
      </c>
      <c r="J18" s="11">
        <f>IF(H18="","",DATEDIF(D18,(E18+'Parametreler'!$C$18),"md"))</f>
      </c>
      <c r="K18" s="11">
        <f>IF(H18="","",(E18+'Parametreler'!$C$18)-D18)</f>
      </c>
      <c r="L18" s="12">
        <f>IF(H18="","",IF(E18&gt;='Parametreler'!$C$12,'Parametreler'!$C$13,IF(E18&gt;='Parametreler'!$C$10,'Parametreler'!$C$11,IF(E18&gt;='Parametreler'!$C$8,'Parametreler'!$C$9,IF(E18&gt;='Parametreler'!$C$6,'Parametreler'!$C$7,"")))))</f>
      </c>
      <c r="M18" s="12">
        <f>IF(OR(L18="",G18=""),"",MIN(G18,L18))</f>
      </c>
      <c r="N18" s="12">
        <f>IF(M18="","",IF(AND(F18="Evet",H18&gt;=1),ROUND(M18*H18+M18/12*I18+M18/'Parametreler'!$C$17*J18,2),0))</f>
      </c>
      <c r="O18" s="12">
        <f>IF(N18="","",ROUND(N18*'Parametreler'!$C$16,2))</f>
      </c>
      <c r="P18" s="12">
        <f>IF(N18="","",N18-O18)</f>
      </c>
      <c r="Q18" s="13">
        <f>IF(OR(D18="",E18=""),"",IF(E18&lt;D18,"Tarihleri kontrol edin",IF(E18&gt;'Parametreler'!$C$14,"Tavanı güncelleyin",IF(E18&lt;'Parametreler'!$C$6,"Tavan dönemi tanımlı değil",IF(G18="","Ücret girilmedi",IF(H18&lt;1,"1 yıl dolmamış",IF(F18&lt;&gt;"Evet",IF(F18="Hayır","Kıdem hakkı yok","Kıdem hakkı seçilmedi"),"Hesaplandı")))))))</f>
      </c>
    </row>
    <row r="19" ht="18" customHeight="1" spans="1:17" x14ac:dyDescent="0.25">
      <c r="A19" s="6">
        <v>14</v>
      </c>
      <c r="B19" s="14"/>
      <c r="C19" s="14"/>
      <c r="D19" s="15"/>
      <c r="E19" s="15"/>
      <c r="F19" s="16"/>
      <c r="G19" s="17"/>
      <c r="H19" s="11">
        <f>IF(OR(D19="",E19=""),"",IF(E19&lt;D19,"",DATEDIF(D19,(E19+'Parametreler'!$C$18),"y")))</f>
      </c>
      <c r="I19" s="11">
        <f>IF(H19="","",DATEDIF(D19,(E19+'Parametreler'!$C$18),"ym"))</f>
      </c>
      <c r="J19" s="11">
        <f>IF(H19="","",DATEDIF(D19,(E19+'Parametreler'!$C$18),"md"))</f>
      </c>
      <c r="K19" s="11">
        <f>IF(H19="","",(E19+'Parametreler'!$C$18)-D19)</f>
      </c>
      <c r="L19" s="12">
        <f>IF(H19="","",IF(E19&gt;='Parametreler'!$C$12,'Parametreler'!$C$13,IF(E19&gt;='Parametreler'!$C$10,'Parametreler'!$C$11,IF(E19&gt;='Parametreler'!$C$8,'Parametreler'!$C$9,IF(E19&gt;='Parametreler'!$C$6,'Parametreler'!$C$7,"")))))</f>
      </c>
      <c r="M19" s="12">
        <f>IF(OR(L19="",G19=""),"",MIN(G19,L19))</f>
      </c>
      <c r="N19" s="12">
        <f>IF(M19="","",IF(AND(F19="Evet",H19&gt;=1),ROUND(M19*H19+M19/12*I19+M19/'Parametreler'!$C$17*J19,2),0))</f>
      </c>
      <c r="O19" s="12">
        <f>IF(N19="","",ROUND(N19*'Parametreler'!$C$16,2))</f>
      </c>
      <c r="P19" s="12">
        <f>IF(N19="","",N19-O19)</f>
      </c>
      <c r="Q19" s="13">
        <f>IF(OR(D19="",E19=""),"",IF(E19&lt;D19,"Tarihleri kontrol edin",IF(E19&gt;'Parametreler'!$C$14,"Tavanı güncelleyin",IF(E19&lt;'Parametreler'!$C$6,"Tavan dönemi tanımlı değil",IF(G19="","Ücret girilmedi",IF(H19&lt;1,"1 yıl dolmamış",IF(F19&lt;&gt;"Evet",IF(F19="Hayır","Kıdem hakkı yok","Kıdem hakkı seçilmedi"),"Hesaplandı")))))))</f>
      </c>
    </row>
    <row r="20" ht="18" customHeight="1" spans="1:17" x14ac:dyDescent="0.25">
      <c r="A20" s="6">
        <v>15</v>
      </c>
      <c r="B20" s="14"/>
      <c r="C20" s="14"/>
      <c r="D20" s="15"/>
      <c r="E20" s="15"/>
      <c r="F20" s="16"/>
      <c r="G20" s="17"/>
      <c r="H20" s="11">
        <f>IF(OR(D20="",E20=""),"",IF(E20&lt;D20,"",DATEDIF(D20,(E20+'Parametreler'!$C$18),"y")))</f>
      </c>
      <c r="I20" s="11">
        <f>IF(H20="","",DATEDIF(D20,(E20+'Parametreler'!$C$18),"ym"))</f>
      </c>
      <c r="J20" s="11">
        <f>IF(H20="","",DATEDIF(D20,(E20+'Parametreler'!$C$18),"md"))</f>
      </c>
      <c r="K20" s="11">
        <f>IF(H20="","",(E20+'Parametreler'!$C$18)-D20)</f>
      </c>
      <c r="L20" s="12">
        <f>IF(H20="","",IF(E20&gt;='Parametreler'!$C$12,'Parametreler'!$C$13,IF(E20&gt;='Parametreler'!$C$10,'Parametreler'!$C$11,IF(E20&gt;='Parametreler'!$C$8,'Parametreler'!$C$9,IF(E20&gt;='Parametreler'!$C$6,'Parametreler'!$C$7,"")))))</f>
      </c>
      <c r="M20" s="12">
        <f>IF(OR(L20="",G20=""),"",MIN(G20,L20))</f>
      </c>
      <c r="N20" s="12">
        <f>IF(M20="","",IF(AND(F20="Evet",H20&gt;=1),ROUND(M20*H20+M20/12*I20+M20/'Parametreler'!$C$17*J20,2),0))</f>
      </c>
      <c r="O20" s="12">
        <f>IF(N20="","",ROUND(N20*'Parametreler'!$C$16,2))</f>
      </c>
      <c r="P20" s="12">
        <f>IF(N20="","",N20-O20)</f>
      </c>
      <c r="Q20" s="13">
        <f>IF(OR(D20="",E20=""),"",IF(E20&lt;D20,"Tarihleri kontrol edin",IF(E20&gt;'Parametreler'!$C$14,"Tavanı güncelleyin",IF(E20&lt;'Parametreler'!$C$6,"Tavan dönemi tanımlı değil",IF(G20="","Ücret girilmedi",IF(H20&lt;1,"1 yıl dolmamış",IF(F20&lt;&gt;"Evet",IF(F20="Hayır","Kıdem hakkı yok","Kıdem hakkı seçilmedi"),"Hesaplandı")))))))</f>
      </c>
    </row>
    <row r="21" ht="18" customHeight="1" spans="1:17" x14ac:dyDescent="0.25">
      <c r="A21" s="6">
        <v>16</v>
      </c>
      <c r="B21" s="14"/>
      <c r="C21" s="14"/>
      <c r="D21" s="15"/>
      <c r="E21" s="15"/>
      <c r="F21" s="16"/>
      <c r="G21" s="17"/>
      <c r="H21" s="11">
        <f>IF(OR(D21="",E21=""),"",IF(E21&lt;D21,"",DATEDIF(D21,(E21+'Parametreler'!$C$18),"y")))</f>
      </c>
      <c r="I21" s="11">
        <f>IF(H21="","",DATEDIF(D21,(E21+'Parametreler'!$C$18),"ym"))</f>
      </c>
      <c r="J21" s="11">
        <f>IF(H21="","",DATEDIF(D21,(E21+'Parametreler'!$C$18),"md"))</f>
      </c>
      <c r="K21" s="11">
        <f>IF(H21="","",(E21+'Parametreler'!$C$18)-D21)</f>
      </c>
      <c r="L21" s="12">
        <f>IF(H21="","",IF(E21&gt;='Parametreler'!$C$12,'Parametreler'!$C$13,IF(E21&gt;='Parametreler'!$C$10,'Parametreler'!$C$11,IF(E21&gt;='Parametreler'!$C$8,'Parametreler'!$C$9,IF(E21&gt;='Parametreler'!$C$6,'Parametreler'!$C$7,"")))))</f>
      </c>
      <c r="M21" s="12">
        <f>IF(OR(L21="",G21=""),"",MIN(G21,L21))</f>
      </c>
      <c r="N21" s="12">
        <f>IF(M21="","",IF(AND(F21="Evet",H21&gt;=1),ROUND(M21*H21+M21/12*I21+M21/'Parametreler'!$C$17*J21,2),0))</f>
      </c>
      <c r="O21" s="12">
        <f>IF(N21="","",ROUND(N21*'Parametreler'!$C$16,2))</f>
      </c>
      <c r="P21" s="12">
        <f>IF(N21="","",N21-O21)</f>
      </c>
      <c r="Q21" s="13">
        <f>IF(OR(D21="",E21=""),"",IF(E21&lt;D21,"Tarihleri kontrol edin",IF(E21&gt;'Parametreler'!$C$14,"Tavanı güncelleyin",IF(E21&lt;'Parametreler'!$C$6,"Tavan dönemi tanımlı değil",IF(G21="","Ücret girilmedi",IF(H21&lt;1,"1 yıl dolmamış",IF(F21&lt;&gt;"Evet",IF(F21="Hayır","Kıdem hakkı yok","Kıdem hakkı seçilmedi"),"Hesaplandı")))))))</f>
      </c>
    </row>
    <row r="22" ht="18" customHeight="1" spans="1:17" x14ac:dyDescent="0.25">
      <c r="A22" s="6">
        <v>17</v>
      </c>
      <c r="B22" s="14"/>
      <c r="C22" s="14"/>
      <c r="D22" s="15"/>
      <c r="E22" s="15"/>
      <c r="F22" s="16"/>
      <c r="G22" s="17"/>
      <c r="H22" s="11">
        <f>IF(OR(D22="",E22=""),"",IF(E22&lt;D22,"",DATEDIF(D22,(E22+'Parametreler'!$C$18),"y")))</f>
      </c>
      <c r="I22" s="11">
        <f>IF(H22="","",DATEDIF(D22,(E22+'Parametreler'!$C$18),"ym"))</f>
      </c>
      <c r="J22" s="11">
        <f>IF(H22="","",DATEDIF(D22,(E22+'Parametreler'!$C$18),"md"))</f>
      </c>
      <c r="K22" s="11">
        <f>IF(H22="","",(E22+'Parametreler'!$C$18)-D22)</f>
      </c>
      <c r="L22" s="12">
        <f>IF(H22="","",IF(E22&gt;='Parametreler'!$C$12,'Parametreler'!$C$13,IF(E22&gt;='Parametreler'!$C$10,'Parametreler'!$C$11,IF(E22&gt;='Parametreler'!$C$8,'Parametreler'!$C$9,IF(E22&gt;='Parametreler'!$C$6,'Parametreler'!$C$7,"")))))</f>
      </c>
      <c r="M22" s="12">
        <f>IF(OR(L22="",G22=""),"",MIN(G22,L22))</f>
      </c>
      <c r="N22" s="12">
        <f>IF(M22="","",IF(AND(F22="Evet",H22&gt;=1),ROUND(M22*H22+M22/12*I22+M22/'Parametreler'!$C$17*J22,2),0))</f>
      </c>
      <c r="O22" s="12">
        <f>IF(N22="","",ROUND(N22*'Parametreler'!$C$16,2))</f>
      </c>
      <c r="P22" s="12">
        <f>IF(N22="","",N22-O22)</f>
      </c>
      <c r="Q22" s="13">
        <f>IF(OR(D22="",E22=""),"",IF(E22&lt;D22,"Tarihleri kontrol edin",IF(E22&gt;'Parametreler'!$C$14,"Tavanı güncelleyin",IF(E22&lt;'Parametreler'!$C$6,"Tavan dönemi tanımlı değil",IF(G22="","Ücret girilmedi",IF(H22&lt;1,"1 yıl dolmamış",IF(F22&lt;&gt;"Evet",IF(F22="Hayır","Kıdem hakkı yok","Kıdem hakkı seçilmedi"),"Hesaplandı")))))))</f>
      </c>
    </row>
    <row r="23" ht="18" customHeight="1" spans="1:17" x14ac:dyDescent="0.25">
      <c r="A23" s="6">
        <v>18</v>
      </c>
      <c r="B23" s="14"/>
      <c r="C23" s="14"/>
      <c r="D23" s="15"/>
      <c r="E23" s="15"/>
      <c r="F23" s="16"/>
      <c r="G23" s="17"/>
      <c r="H23" s="11">
        <f>IF(OR(D23="",E23=""),"",IF(E23&lt;D23,"",DATEDIF(D23,(E23+'Parametreler'!$C$18),"y")))</f>
      </c>
      <c r="I23" s="11">
        <f>IF(H23="","",DATEDIF(D23,(E23+'Parametreler'!$C$18),"ym"))</f>
      </c>
      <c r="J23" s="11">
        <f>IF(H23="","",DATEDIF(D23,(E23+'Parametreler'!$C$18),"md"))</f>
      </c>
      <c r="K23" s="11">
        <f>IF(H23="","",(E23+'Parametreler'!$C$18)-D23)</f>
      </c>
      <c r="L23" s="12">
        <f>IF(H23="","",IF(E23&gt;='Parametreler'!$C$12,'Parametreler'!$C$13,IF(E23&gt;='Parametreler'!$C$10,'Parametreler'!$C$11,IF(E23&gt;='Parametreler'!$C$8,'Parametreler'!$C$9,IF(E23&gt;='Parametreler'!$C$6,'Parametreler'!$C$7,"")))))</f>
      </c>
      <c r="M23" s="12">
        <f>IF(OR(L23="",G23=""),"",MIN(G23,L23))</f>
      </c>
      <c r="N23" s="12">
        <f>IF(M23="","",IF(AND(F23="Evet",H23&gt;=1),ROUND(M23*H23+M23/12*I23+M23/'Parametreler'!$C$17*J23,2),0))</f>
      </c>
      <c r="O23" s="12">
        <f>IF(N23="","",ROUND(N23*'Parametreler'!$C$16,2))</f>
      </c>
      <c r="P23" s="12">
        <f>IF(N23="","",N23-O23)</f>
      </c>
      <c r="Q23" s="13">
        <f>IF(OR(D23="",E23=""),"",IF(E23&lt;D23,"Tarihleri kontrol edin",IF(E23&gt;'Parametreler'!$C$14,"Tavanı güncelleyin",IF(E23&lt;'Parametreler'!$C$6,"Tavan dönemi tanımlı değil",IF(G23="","Ücret girilmedi",IF(H23&lt;1,"1 yıl dolmamış",IF(F23&lt;&gt;"Evet",IF(F23="Hayır","Kıdem hakkı yok","Kıdem hakkı seçilmedi"),"Hesaplandı")))))))</f>
      </c>
    </row>
    <row r="24" ht="18" customHeight="1" spans="1:17" x14ac:dyDescent="0.25">
      <c r="A24" s="6">
        <v>19</v>
      </c>
      <c r="B24" s="14"/>
      <c r="C24" s="14"/>
      <c r="D24" s="15"/>
      <c r="E24" s="15"/>
      <c r="F24" s="16"/>
      <c r="G24" s="17"/>
      <c r="H24" s="11">
        <f>IF(OR(D24="",E24=""),"",IF(E24&lt;D24,"",DATEDIF(D24,(E24+'Parametreler'!$C$18),"y")))</f>
      </c>
      <c r="I24" s="11">
        <f>IF(H24="","",DATEDIF(D24,(E24+'Parametreler'!$C$18),"ym"))</f>
      </c>
      <c r="J24" s="11">
        <f>IF(H24="","",DATEDIF(D24,(E24+'Parametreler'!$C$18),"md"))</f>
      </c>
      <c r="K24" s="11">
        <f>IF(H24="","",(E24+'Parametreler'!$C$18)-D24)</f>
      </c>
      <c r="L24" s="12">
        <f>IF(H24="","",IF(E24&gt;='Parametreler'!$C$12,'Parametreler'!$C$13,IF(E24&gt;='Parametreler'!$C$10,'Parametreler'!$C$11,IF(E24&gt;='Parametreler'!$C$8,'Parametreler'!$C$9,IF(E24&gt;='Parametreler'!$C$6,'Parametreler'!$C$7,"")))))</f>
      </c>
      <c r="M24" s="12">
        <f>IF(OR(L24="",G24=""),"",MIN(G24,L24))</f>
      </c>
      <c r="N24" s="12">
        <f>IF(M24="","",IF(AND(F24="Evet",H24&gt;=1),ROUND(M24*H24+M24/12*I24+M24/'Parametreler'!$C$17*J24,2),0))</f>
      </c>
      <c r="O24" s="12">
        <f>IF(N24="","",ROUND(N24*'Parametreler'!$C$16,2))</f>
      </c>
      <c r="P24" s="12">
        <f>IF(N24="","",N24-O24)</f>
      </c>
      <c r="Q24" s="13">
        <f>IF(OR(D24="",E24=""),"",IF(E24&lt;D24,"Tarihleri kontrol edin",IF(E24&gt;'Parametreler'!$C$14,"Tavanı güncelleyin",IF(E24&lt;'Parametreler'!$C$6,"Tavan dönemi tanımlı değil",IF(G24="","Ücret girilmedi",IF(H24&lt;1,"1 yıl dolmamış",IF(F24&lt;&gt;"Evet",IF(F24="Hayır","Kıdem hakkı yok","Kıdem hakkı seçilmedi"),"Hesaplandı")))))))</f>
      </c>
    </row>
    <row r="25" ht="18" customHeight="1" spans="1:17" x14ac:dyDescent="0.25">
      <c r="A25" s="6">
        <v>20</v>
      </c>
      <c r="B25" s="14"/>
      <c r="C25" s="14"/>
      <c r="D25" s="15"/>
      <c r="E25" s="15"/>
      <c r="F25" s="16"/>
      <c r="G25" s="17"/>
      <c r="H25" s="11">
        <f>IF(OR(D25="",E25=""),"",IF(E25&lt;D25,"",DATEDIF(D25,(E25+'Parametreler'!$C$18),"y")))</f>
      </c>
      <c r="I25" s="11">
        <f>IF(H25="","",DATEDIF(D25,(E25+'Parametreler'!$C$18),"ym"))</f>
      </c>
      <c r="J25" s="11">
        <f>IF(H25="","",DATEDIF(D25,(E25+'Parametreler'!$C$18),"md"))</f>
      </c>
      <c r="K25" s="11">
        <f>IF(H25="","",(E25+'Parametreler'!$C$18)-D25)</f>
      </c>
      <c r="L25" s="12">
        <f>IF(H25="","",IF(E25&gt;='Parametreler'!$C$12,'Parametreler'!$C$13,IF(E25&gt;='Parametreler'!$C$10,'Parametreler'!$C$11,IF(E25&gt;='Parametreler'!$C$8,'Parametreler'!$C$9,IF(E25&gt;='Parametreler'!$C$6,'Parametreler'!$C$7,"")))))</f>
      </c>
      <c r="M25" s="12">
        <f>IF(OR(L25="",G25=""),"",MIN(G25,L25))</f>
      </c>
      <c r="N25" s="12">
        <f>IF(M25="","",IF(AND(F25="Evet",H25&gt;=1),ROUND(M25*H25+M25/12*I25+M25/'Parametreler'!$C$17*J25,2),0))</f>
      </c>
      <c r="O25" s="12">
        <f>IF(N25="","",ROUND(N25*'Parametreler'!$C$16,2))</f>
      </c>
      <c r="P25" s="12">
        <f>IF(N25="","",N25-O25)</f>
      </c>
      <c r="Q25" s="13">
        <f>IF(OR(D25="",E25=""),"",IF(E25&lt;D25,"Tarihleri kontrol edin",IF(E25&gt;'Parametreler'!$C$14,"Tavanı güncelleyin",IF(E25&lt;'Parametreler'!$C$6,"Tavan dönemi tanımlı değil",IF(G25="","Ücret girilmedi",IF(H25&lt;1,"1 yıl dolmamış",IF(F25&lt;&gt;"Evet",IF(F25="Hayır","Kıdem hakkı yok","Kıdem hakkı seçilmedi"),"Hesaplandı")))))))</f>
      </c>
    </row>
    <row r="26" ht="18" customHeight="1" spans="1:17" x14ac:dyDescent="0.25">
      <c r="A26" s="6">
        <v>21</v>
      </c>
      <c r="B26" s="14"/>
      <c r="C26" s="14"/>
      <c r="D26" s="15"/>
      <c r="E26" s="15"/>
      <c r="F26" s="16"/>
      <c r="G26" s="17"/>
      <c r="H26" s="11">
        <f>IF(OR(D26="",E26=""),"",IF(E26&lt;D26,"",DATEDIF(D26,(E26+'Parametreler'!$C$18),"y")))</f>
      </c>
      <c r="I26" s="11">
        <f>IF(H26="","",DATEDIF(D26,(E26+'Parametreler'!$C$18),"ym"))</f>
      </c>
      <c r="J26" s="11">
        <f>IF(H26="","",DATEDIF(D26,(E26+'Parametreler'!$C$18),"md"))</f>
      </c>
      <c r="K26" s="11">
        <f>IF(H26="","",(E26+'Parametreler'!$C$18)-D26)</f>
      </c>
      <c r="L26" s="12">
        <f>IF(H26="","",IF(E26&gt;='Parametreler'!$C$12,'Parametreler'!$C$13,IF(E26&gt;='Parametreler'!$C$10,'Parametreler'!$C$11,IF(E26&gt;='Parametreler'!$C$8,'Parametreler'!$C$9,IF(E26&gt;='Parametreler'!$C$6,'Parametreler'!$C$7,"")))))</f>
      </c>
      <c r="M26" s="12">
        <f>IF(OR(L26="",G26=""),"",MIN(G26,L26))</f>
      </c>
      <c r="N26" s="12">
        <f>IF(M26="","",IF(AND(F26="Evet",H26&gt;=1),ROUND(M26*H26+M26/12*I26+M26/'Parametreler'!$C$17*J26,2),0))</f>
      </c>
      <c r="O26" s="12">
        <f>IF(N26="","",ROUND(N26*'Parametreler'!$C$16,2))</f>
      </c>
      <c r="P26" s="12">
        <f>IF(N26="","",N26-O26)</f>
      </c>
      <c r="Q26" s="13">
        <f>IF(OR(D26="",E26=""),"",IF(E26&lt;D26,"Tarihleri kontrol edin",IF(E26&gt;'Parametreler'!$C$14,"Tavanı güncelleyin",IF(E26&lt;'Parametreler'!$C$6,"Tavan dönemi tanımlı değil",IF(G26="","Ücret girilmedi",IF(H26&lt;1,"1 yıl dolmamış",IF(F26&lt;&gt;"Evet",IF(F26="Hayır","Kıdem hakkı yok","Kıdem hakkı seçilmedi"),"Hesaplandı")))))))</f>
      </c>
    </row>
    <row r="27" ht="18" customHeight="1" spans="1:17" x14ac:dyDescent="0.25">
      <c r="A27" s="6">
        <v>22</v>
      </c>
      <c r="B27" s="14"/>
      <c r="C27" s="14"/>
      <c r="D27" s="15"/>
      <c r="E27" s="15"/>
      <c r="F27" s="16"/>
      <c r="G27" s="17"/>
      <c r="H27" s="11">
        <f>IF(OR(D27="",E27=""),"",IF(E27&lt;D27,"",DATEDIF(D27,(E27+'Parametreler'!$C$18),"y")))</f>
      </c>
      <c r="I27" s="11">
        <f>IF(H27="","",DATEDIF(D27,(E27+'Parametreler'!$C$18),"ym"))</f>
      </c>
      <c r="J27" s="11">
        <f>IF(H27="","",DATEDIF(D27,(E27+'Parametreler'!$C$18),"md"))</f>
      </c>
      <c r="K27" s="11">
        <f>IF(H27="","",(E27+'Parametreler'!$C$18)-D27)</f>
      </c>
      <c r="L27" s="12">
        <f>IF(H27="","",IF(E27&gt;='Parametreler'!$C$12,'Parametreler'!$C$13,IF(E27&gt;='Parametreler'!$C$10,'Parametreler'!$C$11,IF(E27&gt;='Parametreler'!$C$8,'Parametreler'!$C$9,IF(E27&gt;='Parametreler'!$C$6,'Parametreler'!$C$7,"")))))</f>
      </c>
      <c r="M27" s="12">
        <f>IF(OR(L27="",G27=""),"",MIN(G27,L27))</f>
      </c>
      <c r="N27" s="12">
        <f>IF(M27="","",IF(AND(F27="Evet",H27&gt;=1),ROUND(M27*H27+M27/12*I27+M27/'Parametreler'!$C$17*J27,2),0))</f>
      </c>
      <c r="O27" s="12">
        <f>IF(N27="","",ROUND(N27*'Parametreler'!$C$16,2))</f>
      </c>
      <c r="P27" s="12">
        <f>IF(N27="","",N27-O27)</f>
      </c>
      <c r="Q27" s="13">
        <f>IF(OR(D27="",E27=""),"",IF(E27&lt;D27,"Tarihleri kontrol edin",IF(E27&gt;'Parametreler'!$C$14,"Tavanı güncelleyin",IF(E27&lt;'Parametreler'!$C$6,"Tavan dönemi tanımlı değil",IF(G27="","Ücret girilmedi",IF(H27&lt;1,"1 yıl dolmamış",IF(F27&lt;&gt;"Evet",IF(F27="Hayır","Kıdem hakkı yok","Kıdem hakkı seçilmedi"),"Hesaplandı")))))))</f>
      </c>
    </row>
    <row r="28" ht="18" customHeight="1" spans="1:17" x14ac:dyDescent="0.25">
      <c r="A28" s="6">
        <v>23</v>
      </c>
      <c r="B28" s="14"/>
      <c r="C28" s="14"/>
      <c r="D28" s="15"/>
      <c r="E28" s="15"/>
      <c r="F28" s="16"/>
      <c r="G28" s="17"/>
      <c r="H28" s="11">
        <f>IF(OR(D28="",E28=""),"",IF(E28&lt;D28,"",DATEDIF(D28,(E28+'Parametreler'!$C$18),"y")))</f>
      </c>
      <c r="I28" s="11">
        <f>IF(H28="","",DATEDIF(D28,(E28+'Parametreler'!$C$18),"ym"))</f>
      </c>
      <c r="J28" s="11">
        <f>IF(H28="","",DATEDIF(D28,(E28+'Parametreler'!$C$18),"md"))</f>
      </c>
      <c r="K28" s="11">
        <f>IF(H28="","",(E28+'Parametreler'!$C$18)-D28)</f>
      </c>
      <c r="L28" s="12">
        <f>IF(H28="","",IF(E28&gt;='Parametreler'!$C$12,'Parametreler'!$C$13,IF(E28&gt;='Parametreler'!$C$10,'Parametreler'!$C$11,IF(E28&gt;='Parametreler'!$C$8,'Parametreler'!$C$9,IF(E28&gt;='Parametreler'!$C$6,'Parametreler'!$C$7,"")))))</f>
      </c>
      <c r="M28" s="12">
        <f>IF(OR(L28="",G28=""),"",MIN(G28,L28))</f>
      </c>
      <c r="N28" s="12">
        <f>IF(M28="","",IF(AND(F28="Evet",H28&gt;=1),ROUND(M28*H28+M28/12*I28+M28/'Parametreler'!$C$17*J28,2),0))</f>
      </c>
      <c r="O28" s="12">
        <f>IF(N28="","",ROUND(N28*'Parametreler'!$C$16,2))</f>
      </c>
      <c r="P28" s="12">
        <f>IF(N28="","",N28-O28)</f>
      </c>
      <c r="Q28" s="13">
        <f>IF(OR(D28="",E28=""),"",IF(E28&lt;D28,"Tarihleri kontrol edin",IF(E28&gt;'Parametreler'!$C$14,"Tavanı güncelleyin",IF(E28&lt;'Parametreler'!$C$6,"Tavan dönemi tanımlı değil",IF(G28="","Ücret girilmedi",IF(H28&lt;1,"1 yıl dolmamış",IF(F28&lt;&gt;"Evet",IF(F28="Hayır","Kıdem hakkı yok","Kıdem hakkı seçilmedi"),"Hesaplandı")))))))</f>
      </c>
    </row>
    <row r="29" ht="18" customHeight="1" spans="1:17" x14ac:dyDescent="0.25">
      <c r="A29" s="6">
        <v>24</v>
      </c>
      <c r="B29" s="14"/>
      <c r="C29" s="14"/>
      <c r="D29" s="15"/>
      <c r="E29" s="15"/>
      <c r="F29" s="16"/>
      <c r="G29" s="17"/>
      <c r="H29" s="11">
        <f>IF(OR(D29="",E29=""),"",IF(E29&lt;D29,"",DATEDIF(D29,(E29+'Parametreler'!$C$18),"y")))</f>
      </c>
      <c r="I29" s="11">
        <f>IF(H29="","",DATEDIF(D29,(E29+'Parametreler'!$C$18),"ym"))</f>
      </c>
      <c r="J29" s="11">
        <f>IF(H29="","",DATEDIF(D29,(E29+'Parametreler'!$C$18),"md"))</f>
      </c>
      <c r="K29" s="11">
        <f>IF(H29="","",(E29+'Parametreler'!$C$18)-D29)</f>
      </c>
      <c r="L29" s="12">
        <f>IF(H29="","",IF(E29&gt;='Parametreler'!$C$12,'Parametreler'!$C$13,IF(E29&gt;='Parametreler'!$C$10,'Parametreler'!$C$11,IF(E29&gt;='Parametreler'!$C$8,'Parametreler'!$C$9,IF(E29&gt;='Parametreler'!$C$6,'Parametreler'!$C$7,"")))))</f>
      </c>
      <c r="M29" s="12">
        <f>IF(OR(L29="",G29=""),"",MIN(G29,L29))</f>
      </c>
      <c r="N29" s="12">
        <f>IF(M29="","",IF(AND(F29="Evet",H29&gt;=1),ROUND(M29*H29+M29/12*I29+M29/'Parametreler'!$C$17*J29,2),0))</f>
      </c>
      <c r="O29" s="12">
        <f>IF(N29="","",ROUND(N29*'Parametreler'!$C$16,2))</f>
      </c>
      <c r="P29" s="12">
        <f>IF(N29="","",N29-O29)</f>
      </c>
      <c r="Q29" s="13">
        <f>IF(OR(D29="",E29=""),"",IF(E29&lt;D29,"Tarihleri kontrol edin",IF(E29&gt;'Parametreler'!$C$14,"Tavanı güncelleyin",IF(E29&lt;'Parametreler'!$C$6,"Tavan dönemi tanımlı değil",IF(G29="","Ücret girilmedi",IF(H29&lt;1,"1 yıl dolmamış",IF(F29&lt;&gt;"Evet",IF(F29="Hayır","Kıdem hakkı yok","Kıdem hakkı seçilmedi"),"Hesaplandı")))))))</f>
      </c>
    </row>
    <row r="30" ht="18" customHeight="1" spans="1:17" x14ac:dyDescent="0.25">
      <c r="A30" s="6">
        <v>25</v>
      </c>
      <c r="B30" s="14"/>
      <c r="C30" s="14"/>
      <c r="D30" s="15"/>
      <c r="E30" s="15"/>
      <c r="F30" s="16"/>
      <c r="G30" s="17"/>
      <c r="H30" s="11">
        <f>IF(OR(D30="",E30=""),"",IF(E30&lt;D30,"",DATEDIF(D30,(E30+'Parametreler'!$C$18),"y")))</f>
      </c>
      <c r="I30" s="11">
        <f>IF(H30="","",DATEDIF(D30,(E30+'Parametreler'!$C$18),"ym"))</f>
      </c>
      <c r="J30" s="11">
        <f>IF(H30="","",DATEDIF(D30,(E30+'Parametreler'!$C$18),"md"))</f>
      </c>
      <c r="K30" s="11">
        <f>IF(H30="","",(E30+'Parametreler'!$C$18)-D30)</f>
      </c>
      <c r="L30" s="12">
        <f>IF(H30="","",IF(E30&gt;='Parametreler'!$C$12,'Parametreler'!$C$13,IF(E30&gt;='Parametreler'!$C$10,'Parametreler'!$C$11,IF(E30&gt;='Parametreler'!$C$8,'Parametreler'!$C$9,IF(E30&gt;='Parametreler'!$C$6,'Parametreler'!$C$7,"")))))</f>
      </c>
      <c r="M30" s="12">
        <f>IF(OR(L30="",G30=""),"",MIN(G30,L30))</f>
      </c>
      <c r="N30" s="12">
        <f>IF(M30="","",IF(AND(F30="Evet",H30&gt;=1),ROUND(M30*H30+M30/12*I30+M30/'Parametreler'!$C$17*J30,2),0))</f>
      </c>
      <c r="O30" s="12">
        <f>IF(N30="","",ROUND(N30*'Parametreler'!$C$16,2))</f>
      </c>
      <c r="P30" s="12">
        <f>IF(N30="","",N30-O30)</f>
      </c>
      <c r="Q30" s="13">
        <f>IF(OR(D30="",E30=""),"",IF(E30&lt;D30,"Tarihleri kontrol edin",IF(E30&gt;'Parametreler'!$C$14,"Tavanı güncelleyin",IF(E30&lt;'Parametreler'!$C$6,"Tavan dönemi tanımlı değil",IF(G30="","Ücret girilmedi",IF(H30&lt;1,"1 yıl dolmamış",IF(F30&lt;&gt;"Evet",IF(F30="Hayır","Kıdem hakkı yok","Kıdem hakkı seçilmedi"),"Hesaplandı")))))))</f>
      </c>
    </row>
    <row r="31" ht="18" customHeight="1" spans="1:17" x14ac:dyDescent="0.25">
      <c r="A31" s="6">
        <v>26</v>
      </c>
      <c r="B31" s="14"/>
      <c r="C31" s="14"/>
      <c r="D31" s="15"/>
      <c r="E31" s="15"/>
      <c r="F31" s="16"/>
      <c r="G31" s="17"/>
      <c r="H31" s="11">
        <f>IF(OR(D31="",E31=""),"",IF(E31&lt;D31,"",DATEDIF(D31,(E31+'Parametreler'!$C$18),"y")))</f>
      </c>
      <c r="I31" s="11">
        <f>IF(H31="","",DATEDIF(D31,(E31+'Parametreler'!$C$18),"ym"))</f>
      </c>
      <c r="J31" s="11">
        <f>IF(H31="","",DATEDIF(D31,(E31+'Parametreler'!$C$18),"md"))</f>
      </c>
      <c r="K31" s="11">
        <f>IF(H31="","",(E31+'Parametreler'!$C$18)-D31)</f>
      </c>
      <c r="L31" s="12">
        <f>IF(H31="","",IF(E31&gt;='Parametreler'!$C$12,'Parametreler'!$C$13,IF(E31&gt;='Parametreler'!$C$10,'Parametreler'!$C$11,IF(E31&gt;='Parametreler'!$C$8,'Parametreler'!$C$9,IF(E31&gt;='Parametreler'!$C$6,'Parametreler'!$C$7,"")))))</f>
      </c>
      <c r="M31" s="12">
        <f>IF(OR(L31="",G31=""),"",MIN(G31,L31))</f>
      </c>
      <c r="N31" s="12">
        <f>IF(M31="","",IF(AND(F31="Evet",H31&gt;=1),ROUND(M31*H31+M31/12*I31+M31/'Parametreler'!$C$17*J31,2),0))</f>
      </c>
      <c r="O31" s="12">
        <f>IF(N31="","",ROUND(N31*'Parametreler'!$C$16,2))</f>
      </c>
      <c r="P31" s="12">
        <f>IF(N31="","",N31-O31)</f>
      </c>
      <c r="Q31" s="13">
        <f>IF(OR(D31="",E31=""),"",IF(E31&lt;D31,"Tarihleri kontrol edin",IF(E31&gt;'Parametreler'!$C$14,"Tavanı güncelleyin",IF(E31&lt;'Parametreler'!$C$6,"Tavan dönemi tanımlı değil",IF(G31="","Ücret girilmedi",IF(H31&lt;1,"1 yıl dolmamış",IF(F31&lt;&gt;"Evet",IF(F31="Hayır","Kıdem hakkı yok","Kıdem hakkı seçilmedi"),"Hesaplandı")))))))</f>
      </c>
    </row>
    <row r="32" ht="18" customHeight="1" spans="1:17" x14ac:dyDescent="0.25">
      <c r="A32" s="6">
        <v>27</v>
      </c>
      <c r="B32" s="14"/>
      <c r="C32" s="14"/>
      <c r="D32" s="15"/>
      <c r="E32" s="15"/>
      <c r="F32" s="16"/>
      <c r="G32" s="17"/>
      <c r="H32" s="11">
        <f>IF(OR(D32="",E32=""),"",IF(E32&lt;D32,"",DATEDIF(D32,(E32+'Parametreler'!$C$18),"y")))</f>
      </c>
      <c r="I32" s="11">
        <f>IF(H32="","",DATEDIF(D32,(E32+'Parametreler'!$C$18),"ym"))</f>
      </c>
      <c r="J32" s="11">
        <f>IF(H32="","",DATEDIF(D32,(E32+'Parametreler'!$C$18),"md"))</f>
      </c>
      <c r="K32" s="11">
        <f>IF(H32="","",(E32+'Parametreler'!$C$18)-D32)</f>
      </c>
      <c r="L32" s="12">
        <f>IF(H32="","",IF(E32&gt;='Parametreler'!$C$12,'Parametreler'!$C$13,IF(E32&gt;='Parametreler'!$C$10,'Parametreler'!$C$11,IF(E32&gt;='Parametreler'!$C$8,'Parametreler'!$C$9,IF(E32&gt;='Parametreler'!$C$6,'Parametreler'!$C$7,"")))))</f>
      </c>
      <c r="M32" s="12">
        <f>IF(OR(L32="",G32=""),"",MIN(G32,L32))</f>
      </c>
      <c r="N32" s="12">
        <f>IF(M32="","",IF(AND(F32="Evet",H32&gt;=1),ROUND(M32*H32+M32/12*I32+M32/'Parametreler'!$C$17*J32,2),0))</f>
      </c>
      <c r="O32" s="12">
        <f>IF(N32="","",ROUND(N32*'Parametreler'!$C$16,2))</f>
      </c>
      <c r="P32" s="12">
        <f>IF(N32="","",N32-O32)</f>
      </c>
      <c r="Q32" s="13">
        <f>IF(OR(D32="",E32=""),"",IF(E32&lt;D32,"Tarihleri kontrol edin",IF(E32&gt;'Parametreler'!$C$14,"Tavanı güncelleyin",IF(E32&lt;'Parametreler'!$C$6,"Tavan dönemi tanımlı değil",IF(G32="","Ücret girilmedi",IF(H32&lt;1,"1 yıl dolmamış",IF(F32&lt;&gt;"Evet",IF(F32="Hayır","Kıdem hakkı yok","Kıdem hakkı seçilmedi"),"Hesaplandı")))))))</f>
      </c>
    </row>
    <row r="33" ht="18" customHeight="1" spans="1:17" x14ac:dyDescent="0.25">
      <c r="A33" s="6">
        <v>28</v>
      </c>
      <c r="B33" s="14"/>
      <c r="C33" s="14"/>
      <c r="D33" s="15"/>
      <c r="E33" s="15"/>
      <c r="F33" s="16"/>
      <c r="G33" s="17"/>
      <c r="H33" s="11">
        <f>IF(OR(D33="",E33=""),"",IF(E33&lt;D33,"",DATEDIF(D33,(E33+'Parametreler'!$C$18),"y")))</f>
      </c>
      <c r="I33" s="11">
        <f>IF(H33="","",DATEDIF(D33,(E33+'Parametreler'!$C$18),"ym"))</f>
      </c>
      <c r="J33" s="11">
        <f>IF(H33="","",DATEDIF(D33,(E33+'Parametreler'!$C$18),"md"))</f>
      </c>
      <c r="K33" s="11">
        <f>IF(H33="","",(E33+'Parametreler'!$C$18)-D33)</f>
      </c>
      <c r="L33" s="12">
        <f>IF(H33="","",IF(E33&gt;='Parametreler'!$C$12,'Parametreler'!$C$13,IF(E33&gt;='Parametreler'!$C$10,'Parametreler'!$C$11,IF(E33&gt;='Parametreler'!$C$8,'Parametreler'!$C$9,IF(E33&gt;='Parametreler'!$C$6,'Parametreler'!$C$7,"")))))</f>
      </c>
      <c r="M33" s="12">
        <f>IF(OR(L33="",G33=""),"",MIN(G33,L33))</f>
      </c>
      <c r="N33" s="12">
        <f>IF(M33="","",IF(AND(F33="Evet",H33&gt;=1),ROUND(M33*H33+M33/12*I33+M33/'Parametreler'!$C$17*J33,2),0))</f>
      </c>
      <c r="O33" s="12">
        <f>IF(N33="","",ROUND(N33*'Parametreler'!$C$16,2))</f>
      </c>
      <c r="P33" s="12">
        <f>IF(N33="","",N33-O33)</f>
      </c>
      <c r="Q33" s="13">
        <f>IF(OR(D33="",E33=""),"",IF(E33&lt;D33,"Tarihleri kontrol edin",IF(E33&gt;'Parametreler'!$C$14,"Tavanı güncelleyin",IF(E33&lt;'Parametreler'!$C$6,"Tavan dönemi tanımlı değil",IF(G33="","Ücret girilmedi",IF(H33&lt;1,"1 yıl dolmamış",IF(F33&lt;&gt;"Evet",IF(F33="Hayır","Kıdem hakkı yok","Kıdem hakkı seçilmedi"),"Hesaplandı")))))))</f>
      </c>
    </row>
    <row r="34" ht="18" customHeight="1" spans="1:17" x14ac:dyDescent="0.25">
      <c r="A34" s="6">
        <v>29</v>
      </c>
      <c r="B34" s="14"/>
      <c r="C34" s="14"/>
      <c r="D34" s="15"/>
      <c r="E34" s="15"/>
      <c r="F34" s="16"/>
      <c r="G34" s="17"/>
      <c r="H34" s="11">
        <f>IF(OR(D34="",E34=""),"",IF(E34&lt;D34,"",DATEDIF(D34,(E34+'Parametreler'!$C$18),"y")))</f>
      </c>
      <c r="I34" s="11">
        <f>IF(H34="","",DATEDIF(D34,(E34+'Parametreler'!$C$18),"ym"))</f>
      </c>
      <c r="J34" s="11">
        <f>IF(H34="","",DATEDIF(D34,(E34+'Parametreler'!$C$18),"md"))</f>
      </c>
      <c r="K34" s="11">
        <f>IF(H34="","",(E34+'Parametreler'!$C$18)-D34)</f>
      </c>
      <c r="L34" s="12">
        <f>IF(H34="","",IF(E34&gt;='Parametreler'!$C$12,'Parametreler'!$C$13,IF(E34&gt;='Parametreler'!$C$10,'Parametreler'!$C$11,IF(E34&gt;='Parametreler'!$C$8,'Parametreler'!$C$9,IF(E34&gt;='Parametreler'!$C$6,'Parametreler'!$C$7,"")))))</f>
      </c>
      <c r="M34" s="12">
        <f>IF(OR(L34="",G34=""),"",MIN(G34,L34))</f>
      </c>
      <c r="N34" s="12">
        <f>IF(M34="","",IF(AND(F34="Evet",H34&gt;=1),ROUND(M34*H34+M34/12*I34+M34/'Parametreler'!$C$17*J34,2),0))</f>
      </c>
      <c r="O34" s="12">
        <f>IF(N34="","",ROUND(N34*'Parametreler'!$C$16,2))</f>
      </c>
      <c r="P34" s="12">
        <f>IF(N34="","",N34-O34)</f>
      </c>
      <c r="Q34" s="13">
        <f>IF(OR(D34="",E34=""),"",IF(E34&lt;D34,"Tarihleri kontrol edin",IF(E34&gt;'Parametreler'!$C$14,"Tavanı güncelleyin",IF(E34&lt;'Parametreler'!$C$6,"Tavan dönemi tanımlı değil",IF(G34="","Ücret girilmedi",IF(H34&lt;1,"1 yıl dolmamış",IF(F34&lt;&gt;"Evet",IF(F34="Hayır","Kıdem hakkı yok","Kıdem hakkı seçilmedi"),"Hesaplandı")))))))</f>
      </c>
    </row>
    <row r="35" ht="18" customHeight="1" spans="1:17" x14ac:dyDescent="0.25">
      <c r="A35" s="6">
        <v>30</v>
      </c>
      <c r="B35" s="14"/>
      <c r="C35" s="14"/>
      <c r="D35" s="15"/>
      <c r="E35" s="15"/>
      <c r="F35" s="16"/>
      <c r="G35" s="17"/>
      <c r="H35" s="11">
        <f>IF(OR(D35="",E35=""),"",IF(E35&lt;D35,"",DATEDIF(D35,(E35+'Parametreler'!$C$18),"y")))</f>
      </c>
      <c r="I35" s="11">
        <f>IF(H35="","",DATEDIF(D35,(E35+'Parametreler'!$C$18),"ym"))</f>
      </c>
      <c r="J35" s="11">
        <f>IF(H35="","",DATEDIF(D35,(E35+'Parametreler'!$C$18),"md"))</f>
      </c>
      <c r="K35" s="11">
        <f>IF(H35="","",(E35+'Parametreler'!$C$18)-D35)</f>
      </c>
      <c r="L35" s="12">
        <f>IF(H35="","",IF(E35&gt;='Parametreler'!$C$12,'Parametreler'!$C$13,IF(E35&gt;='Parametreler'!$C$10,'Parametreler'!$C$11,IF(E35&gt;='Parametreler'!$C$8,'Parametreler'!$C$9,IF(E35&gt;='Parametreler'!$C$6,'Parametreler'!$C$7,"")))))</f>
      </c>
      <c r="M35" s="12">
        <f>IF(OR(L35="",G35=""),"",MIN(G35,L35))</f>
      </c>
      <c r="N35" s="12">
        <f>IF(M35="","",IF(AND(F35="Evet",H35&gt;=1),ROUND(M35*H35+M35/12*I35+M35/'Parametreler'!$C$17*J35,2),0))</f>
      </c>
      <c r="O35" s="12">
        <f>IF(N35="","",ROUND(N35*'Parametreler'!$C$16,2))</f>
      </c>
      <c r="P35" s="12">
        <f>IF(N35="","",N35-O35)</f>
      </c>
      <c r="Q35" s="13">
        <f>IF(OR(D35="",E35=""),"",IF(E35&lt;D35,"Tarihleri kontrol edin",IF(E35&gt;'Parametreler'!$C$14,"Tavanı güncelleyin",IF(E35&lt;'Parametreler'!$C$6,"Tavan dönemi tanımlı değil",IF(G35="","Ücret girilmedi",IF(H35&lt;1,"1 yıl dolmamış",IF(F35&lt;&gt;"Evet",IF(F35="Hayır","Kıdem hakkı yok","Kıdem hakkı seçilmedi"),"Hesaplandı")))))))</f>
      </c>
    </row>
    <row r="36" ht="18" customHeight="1" spans="1:17" x14ac:dyDescent="0.25">
      <c r="A36" s="6">
        <v>31</v>
      </c>
      <c r="B36" s="14"/>
      <c r="C36" s="14"/>
      <c r="D36" s="15"/>
      <c r="E36" s="15"/>
      <c r="F36" s="16"/>
      <c r="G36" s="17"/>
      <c r="H36" s="11">
        <f>IF(OR(D36="",E36=""),"",IF(E36&lt;D36,"",DATEDIF(D36,(E36+'Parametreler'!$C$18),"y")))</f>
      </c>
      <c r="I36" s="11">
        <f>IF(H36="","",DATEDIF(D36,(E36+'Parametreler'!$C$18),"ym"))</f>
      </c>
      <c r="J36" s="11">
        <f>IF(H36="","",DATEDIF(D36,(E36+'Parametreler'!$C$18),"md"))</f>
      </c>
      <c r="K36" s="11">
        <f>IF(H36="","",(E36+'Parametreler'!$C$18)-D36)</f>
      </c>
      <c r="L36" s="12">
        <f>IF(H36="","",IF(E36&gt;='Parametreler'!$C$12,'Parametreler'!$C$13,IF(E36&gt;='Parametreler'!$C$10,'Parametreler'!$C$11,IF(E36&gt;='Parametreler'!$C$8,'Parametreler'!$C$9,IF(E36&gt;='Parametreler'!$C$6,'Parametreler'!$C$7,"")))))</f>
      </c>
      <c r="M36" s="12">
        <f>IF(OR(L36="",G36=""),"",MIN(G36,L36))</f>
      </c>
      <c r="N36" s="12">
        <f>IF(M36="","",IF(AND(F36="Evet",H36&gt;=1),ROUND(M36*H36+M36/12*I36+M36/'Parametreler'!$C$17*J36,2),0))</f>
      </c>
      <c r="O36" s="12">
        <f>IF(N36="","",ROUND(N36*'Parametreler'!$C$16,2))</f>
      </c>
      <c r="P36" s="12">
        <f>IF(N36="","",N36-O36)</f>
      </c>
      <c r="Q36" s="13">
        <f>IF(OR(D36="",E36=""),"",IF(E36&lt;D36,"Tarihleri kontrol edin",IF(E36&gt;'Parametreler'!$C$14,"Tavanı güncelleyin",IF(E36&lt;'Parametreler'!$C$6,"Tavan dönemi tanımlı değil",IF(G36="","Ücret girilmedi",IF(H36&lt;1,"1 yıl dolmamış",IF(F36&lt;&gt;"Evet",IF(F36="Hayır","Kıdem hakkı yok","Kıdem hakkı seçilmedi"),"Hesaplandı")))))))</f>
      </c>
    </row>
    <row r="37" ht="18" customHeight="1" spans="1:17" x14ac:dyDescent="0.25">
      <c r="A37" s="6">
        <v>32</v>
      </c>
      <c r="B37" s="14"/>
      <c r="C37" s="14"/>
      <c r="D37" s="15"/>
      <c r="E37" s="15"/>
      <c r="F37" s="16"/>
      <c r="G37" s="17"/>
      <c r="H37" s="11">
        <f>IF(OR(D37="",E37=""),"",IF(E37&lt;D37,"",DATEDIF(D37,(E37+'Parametreler'!$C$18),"y")))</f>
      </c>
      <c r="I37" s="11">
        <f>IF(H37="","",DATEDIF(D37,(E37+'Parametreler'!$C$18),"ym"))</f>
      </c>
      <c r="J37" s="11">
        <f>IF(H37="","",DATEDIF(D37,(E37+'Parametreler'!$C$18),"md"))</f>
      </c>
      <c r="K37" s="11">
        <f>IF(H37="","",(E37+'Parametreler'!$C$18)-D37)</f>
      </c>
      <c r="L37" s="12">
        <f>IF(H37="","",IF(E37&gt;='Parametreler'!$C$12,'Parametreler'!$C$13,IF(E37&gt;='Parametreler'!$C$10,'Parametreler'!$C$11,IF(E37&gt;='Parametreler'!$C$8,'Parametreler'!$C$9,IF(E37&gt;='Parametreler'!$C$6,'Parametreler'!$C$7,"")))))</f>
      </c>
      <c r="M37" s="12">
        <f>IF(OR(L37="",G37=""),"",MIN(G37,L37))</f>
      </c>
      <c r="N37" s="12">
        <f>IF(M37="","",IF(AND(F37="Evet",H37&gt;=1),ROUND(M37*H37+M37/12*I37+M37/'Parametreler'!$C$17*J37,2),0))</f>
      </c>
      <c r="O37" s="12">
        <f>IF(N37="","",ROUND(N37*'Parametreler'!$C$16,2))</f>
      </c>
      <c r="P37" s="12">
        <f>IF(N37="","",N37-O37)</f>
      </c>
      <c r="Q37" s="13">
        <f>IF(OR(D37="",E37=""),"",IF(E37&lt;D37,"Tarihleri kontrol edin",IF(E37&gt;'Parametreler'!$C$14,"Tavanı güncelleyin",IF(E37&lt;'Parametreler'!$C$6,"Tavan dönemi tanımlı değil",IF(G37="","Ücret girilmedi",IF(H37&lt;1,"1 yıl dolmamış",IF(F37&lt;&gt;"Evet",IF(F37="Hayır","Kıdem hakkı yok","Kıdem hakkı seçilmedi"),"Hesaplandı")))))))</f>
      </c>
    </row>
    <row r="38" ht="18" customHeight="1" spans="1:17" x14ac:dyDescent="0.25">
      <c r="A38" s="6">
        <v>33</v>
      </c>
      <c r="B38" s="14"/>
      <c r="C38" s="14"/>
      <c r="D38" s="15"/>
      <c r="E38" s="15"/>
      <c r="F38" s="16"/>
      <c r="G38" s="17"/>
      <c r="H38" s="11">
        <f>IF(OR(D38="",E38=""),"",IF(E38&lt;D38,"",DATEDIF(D38,(E38+'Parametreler'!$C$18),"y")))</f>
      </c>
      <c r="I38" s="11">
        <f>IF(H38="","",DATEDIF(D38,(E38+'Parametreler'!$C$18),"ym"))</f>
      </c>
      <c r="J38" s="11">
        <f>IF(H38="","",DATEDIF(D38,(E38+'Parametreler'!$C$18),"md"))</f>
      </c>
      <c r="K38" s="11">
        <f>IF(H38="","",(E38+'Parametreler'!$C$18)-D38)</f>
      </c>
      <c r="L38" s="12">
        <f>IF(H38="","",IF(E38&gt;='Parametreler'!$C$12,'Parametreler'!$C$13,IF(E38&gt;='Parametreler'!$C$10,'Parametreler'!$C$11,IF(E38&gt;='Parametreler'!$C$8,'Parametreler'!$C$9,IF(E38&gt;='Parametreler'!$C$6,'Parametreler'!$C$7,"")))))</f>
      </c>
      <c r="M38" s="12">
        <f>IF(OR(L38="",G38=""),"",MIN(G38,L38))</f>
      </c>
      <c r="N38" s="12">
        <f>IF(M38="","",IF(AND(F38="Evet",H38&gt;=1),ROUND(M38*H38+M38/12*I38+M38/'Parametreler'!$C$17*J38,2),0))</f>
      </c>
      <c r="O38" s="12">
        <f>IF(N38="","",ROUND(N38*'Parametreler'!$C$16,2))</f>
      </c>
      <c r="P38" s="12">
        <f>IF(N38="","",N38-O38)</f>
      </c>
      <c r="Q38" s="13">
        <f>IF(OR(D38="",E38=""),"",IF(E38&lt;D38,"Tarihleri kontrol edin",IF(E38&gt;'Parametreler'!$C$14,"Tavanı güncelleyin",IF(E38&lt;'Parametreler'!$C$6,"Tavan dönemi tanımlı değil",IF(G38="","Ücret girilmedi",IF(H38&lt;1,"1 yıl dolmamış",IF(F38&lt;&gt;"Evet",IF(F38="Hayır","Kıdem hakkı yok","Kıdem hakkı seçilmedi"),"Hesaplandı")))))))</f>
      </c>
    </row>
    <row r="39" ht="18" customHeight="1" spans="1:17" x14ac:dyDescent="0.25">
      <c r="A39" s="6">
        <v>34</v>
      </c>
      <c r="B39" s="14"/>
      <c r="C39" s="14"/>
      <c r="D39" s="15"/>
      <c r="E39" s="15"/>
      <c r="F39" s="16"/>
      <c r="G39" s="17"/>
      <c r="H39" s="11">
        <f>IF(OR(D39="",E39=""),"",IF(E39&lt;D39,"",DATEDIF(D39,(E39+'Parametreler'!$C$18),"y")))</f>
      </c>
      <c r="I39" s="11">
        <f>IF(H39="","",DATEDIF(D39,(E39+'Parametreler'!$C$18),"ym"))</f>
      </c>
      <c r="J39" s="11">
        <f>IF(H39="","",DATEDIF(D39,(E39+'Parametreler'!$C$18),"md"))</f>
      </c>
      <c r="K39" s="11">
        <f>IF(H39="","",(E39+'Parametreler'!$C$18)-D39)</f>
      </c>
      <c r="L39" s="12">
        <f>IF(H39="","",IF(E39&gt;='Parametreler'!$C$12,'Parametreler'!$C$13,IF(E39&gt;='Parametreler'!$C$10,'Parametreler'!$C$11,IF(E39&gt;='Parametreler'!$C$8,'Parametreler'!$C$9,IF(E39&gt;='Parametreler'!$C$6,'Parametreler'!$C$7,"")))))</f>
      </c>
      <c r="M39" s="12">
        <f>IF(OR(L39="",G39=""),"",MIN(G39,L39))</f>
      </c>
      <c r="N39" s="12">
        <f>IF(M39="","",IF(AND(F39="Evet",H39&gt;=1),ROUND(M39*H39+M39/12*I39+M39/'Parametreler'!$C$17*J39,2),0))</f>
      </c>
      <c r="O39" s="12">
        <f>IF(N39="","",ROUND(N39*'Parametreler'!$C$16,2))</f>
      </c>
      <c r="P39" s="12">
        <f>IF(N39="","",N39-O39)</f>
      </c>
      <c r="Q39" s="13">
        <f>IF(OR(D39="",E39=""),"",IF(E39&lt;D39,"Tarihleri kontrol edin",IF(E39&gt;'Parametreler'!$C$14,"Tavanı güncelleyin",IF(E39&lt;'Parametreler'!$C$6,"Tavan dönemi tanımlı değil",IF(G39="","Ücret girilmedi",IF(H39&lt;1,"1 yıl dolmamış",IF(F39&lt;&gt;"Evet",IF(F39="Hayır","Kıdem hakkı yok","Kıdem hakkı seçilmedi"),"Hesaplandı")))))))</f>
      </c>
    </row>
    <row r="40" ht="18" customHeight="1" spans="1:17" x14ac:dyDescent="0.25">
      <c r="A40" s="6">
        <v>35</v>
      </c>
      <c r="B40" s="14"/>
      <c r="C40" s="14"/>
      <c r="D40" s="15"/>
      <c r="E40" s="15"/>
      <c r="F40" s="16"/>
      <c r="G40" s="17"/>
      <c r="H40" s="11">
        <f>IF(OR(D40="",E40=""),"",IF(E40&lt;D40,"",DATEDIF(D40,(E40+'Parametreler'!$C$18),"y")))</f>
      </c>
      <c r="I40" s="11">
        <f>IF(H40="","",DATEDIF(D40,(E40+'Parametreler'!$C$18),"ym"))</f>
      </c>
      <c r="J40" s="11">
        <f>IF(H40="","",DATEDIF(D40,(E40+'Parametreler'!$C$18),"md"))</f>
      </c>
      <c r="K40" s="11">
        <f>IF(H40="","",(E40+'Parametreler'!$C$18)-D40)</f>
      </c>
      <c r="L40" s="12">
        <f>IF(H40="","",IF(E40&gt;='Parametreler'!$C$12,'Parametreler'!$C$13,IF(E40&gt;='Parametreler'!$C$10,'Parametreler'!$C$11,IF(E40&gt;='Parametreler'!$C$8,'Parametreler'!$C$9,IF(E40&gt;='Parametreler'!$C$6,'Parametreler'!$C$7,"")))))</f>
      </c>
      <c r="M40" s="12">
        <f>IF(OR(L40="",G40=""),"",MIN(G40,L40))</f>
      </c>
      <c r="N40" s="12">
        <f>IF(M40="","",IF(AND(F40="Evet",H40&gt;=1),ROUND(M40*H40+M40/12*I40+M40/'Parametreler'!$C$17*J40,2),0))</f>
      </c>
      <c r="O40" s="12">
        <f>IF(N40="","",ROUND(N40*'Parametreler'!$C$16,2))</f>
      </c>
      <c r="P40" s="12">
        <f>IF(N40="","",N40-O40)</f>
      </c>
      <c r="Q40" s="13">
        <f>IF(OR(D40="",E40=""),"",IF(E40&lt;D40,"Tarihleri kontrol edin",IF(E40&gt;'Parametreler'!$C$14,"Tavanı güncelleyin",IF(E40&lt;'Parametreler'!$C$6,"Tavan dönemi tanımlı değil",IF(G40="","Ücret girilmedi",IF(H40&lt;1,"1 yıl dolmamış",IF(F40&lt;&gt;"Evet",IF(F40="Hayır","Kıdem hakkı yok","Kıdem hakkı seçilmedi"),"Hesaplandı")))))))</f>
      </c>
    </row>
    <row r="41" ht="18" customHeight="1" spans="1:17" x14ac:dyDescent="0.25">
      <c r="A41" s="6">
        <v>36</v>
      </c>
      <c r="B41" s="14"/>
      <c r="C41" s="14"/>
      <c r="D41" s="15"/>
      <c r="E41" s="15"/>
      <c r="F41" s="16"/>
      <c r="G41" s="17"/>
      <c r="H41" s="11">
        <f>IF(OR(D41="",E41=""),"",IF(E41&lt;D41,"",DATEDIF(D41,(E41+'Parametreler'!$C$18),"y")))</f>
      </c>
      <c r="I41" s="11">
        <f>IF(H41="","",DATEDIF(D41,(E41+'Parametreler'!$C$18),"ym"))</f>
      </c>
      <c r="J41" s="11">
        <f>IF(H41="","",DATEDIF(D41,(E41+'Parametreler'!$C$18),"md"))</f>
      </c>
      <c r="K41" s="11">
        <f>IF(H41="","",(E41+'Parametreler'!$C$18)-D41)</f>
      </c>
      <c r="L41" s="12">
        <f>IF(H41="","",IF(E41&gt;='Parametreler'!$C$12,'Parametreler'!$C$13,IF(E41&gt;='Parametreler'!$C$10,'Parametreler'!$C$11,IF(E41&gt;='Parametreler'!$C$8,'Parametreler'!$C$9,IF(E41&gt;='Parametreler'!$C$6,'Parametreler'!$C$7,"")))))</f>
      </c>
      <c r="M41" s="12">
        <f>IF(OR(L41="",G41=""),"",MIN(G41,L41))</f>
      </c>
      <c r="N41" s="12">
        <f>IF(M41="","",IF(AND(F41="Evet",H41&gt;=1),ROUND(M41*H41+M41/12*I41+M41/'Parametreler'!$C$17*J41,2),0))</f>
      </c>
      <c r="O41" s="12">
        <f>IF(N41="","",ROUND(N41*'Parametreler'!$C$16,2))</f>
      </c>
      <c r="P41" s="12">
        <f>IF(N41="","",N41-O41)</f>
      </c>
      <c r="Q41" s="13">
        <f>IF(OR(D41="",E41=""),"",IF(E41&lt;D41,"Tarihleri kontrol edin",IF(E41&gt;'Parametreler'!$C$14,"Tavanı güncelleyin",IF(E41&lt;'Parametreler'!$C$6,"Tavan dönemi tanımlı değil",IF(G41="","Ücret girilmedi",IF(H41&lt;1,"1 yıl dolmamış",IF(F41&lt;&gt;"Evet",IF(F41="Hayır","Kıdem hakkı yok","Kıdem hakkı seçilmedi"),"Hesaplandı")))))))</f>
      </c>
    </row>
    <row r="42" ht="18" customHeight="1" spans="1:17" x14ac:dyDescent="0.25">
      <c r="A42" s="6">
        <v>37</v>
      </c>
      <c r="B42" s="14"/>
      <c r="C42" s="14"/>
      <c r="D42" s="15"/>
      <c r="E42" s="15"/>
      <c r="F42" s="16"/>
      <c r="G42" s="17"/>
      <c r="H42" s="11">
        <f>IF(OR(D42="",E42=""),"",IF(E42&lt;D42,"",DATEDIF(D42,(E42+'Parametreler'!$C$18),"y")))</f>
      </c>
      <c r="I42" s="11">
        <f>IF(H42="","",DATEDIF(D42,(E42+'Parametreler'!$C$18),"ym"))</f>
      </c>
      <c r="J42" s="11">
        <f>IF(H42="","",DATEDIF(D42,(E42+'Parametreler'!$C$18),"md"))</f>
      </c>
      <c r="K42" s="11">
        <f>IF(H42="","",(E42+'Parametreler'!$C$18)-D42)</f>
      </c>
      <c r="L42" s="12">
        <f>IF(H42="","",IF(E42&gt;='Parametreler'!$C$12,'Parametreler'!$C$13,IF(E42&gt;='Parametreler'!$C$10,'Parametreler'!$C$11,IF(E42&gt;='Parametreler'!$C$8,'Parametreler'!$C$9,IF(E42&gt;='Parametreler'!$C$6,'Parametreler'!$C$7,"")))))</f>
      </c>
      <c r="M42" s="12">
        <f>IF(OR(L42="",G42=""),"",MIN(G42,L42))</f>
      </c>
      <c r="N42" s="12">
        <f>IF(M42="","",IF(AND(F42="Evet",H42&gt;=1),ROUND(M42*H42+M42/12*I42+M42/'Parametreler'!$C$17*J42,2),0))</f>
      </c>
      <c r="O42" s="12">
        <f>IF(N42="","",ROUND(N42*'Parametreler'!$C$16,2))</f>
      </c>
      <c r="P42" s="12">
        <f>IF(N42="","",N42-O42)</f>
      </c>
      <c r="Q42" s="13">
        <f>IF(OR(D42="",E42=""),"",IF(E42&lt;D42,"Tarihleri kontrol edin",IF(E42&gt;'Parametreler'!$C$14,"Tavanı güncelleyin",IF(E42&lt;'Parametreler'!$C$6,"Tavan dönemi tanımlı değil",IF(G42="","Ücret girilmedi",IF(H42&lt;1,"1 yıl dolmamış",IF(F42&lt;&gt;"Evet",IF(F42="Hayır","Kıdem hakkı yok","Kıdem hakkı seçilmedi"),"Hesaplandı")))))))</f>
      </c>
    </row>
    <row r="43" ht="18" customHeight="1" spans="1:17" x14ac:dyDescent="0.25">
      <c r="A43" s="6">
        <v>38</v>
      </c>
      <c r="B43" s="14"/>
      <c r="C43" s="14"/>
      <c r="D43" s="15"/>
      <c r="E43" s="15"/>
      <c r="F43" s="16"/>
      <c r="G43" s="17"/>
      <c r="H43" s="11">
        <f>IF(OR(D43="",E43=""),"",IF(E43&lt;D43,"",DATEDIF(D43,(E43+'Parametreler'!$C$18),"y")))</f>
      </c>
      <c r="I43" s="11">
        <f>IF(H43="","",DATEDIF(D43,(E43+'Parametreler'!$C$18),"ym"))</f>
      </c>
      <c r="J43" s="11">
        <f>IF(H43="","",DATEDIF(D43,(E43+'Parametreler'!$C$18),"md"))</f>
      </c>
      <c r="K43" s="11">
        <f>IF(H43="","",(E43+'Parametreler'!$C$18)-D43)</f>
      </c>
      <c r="L43" s="12">
        <f>IF(H43="","",IF(E43&gt;='Parametreler'!$C$12,'Parametreler'!$C$13,IF(E43&gt;='Parametreler'!$C$10,'Parametreler'!$C$11,IF(E43&gt;='Parametreler'!$C$8,'Parametreler'!$C$9,IF(E43&gt;='Parametreler'!$C$6,'Parametreler'!$C$7,"")))))</f>
      </c>
      <c r="M43" s="12">
        <f>IF(OR(L43="",G43=""),"",MIN(G43,L43))</f>
      </c>
      <c r="N43" s="12">
        <f>IF(M43="","",IF(AND(F43="Evet",H43&gt;=1),ROUND(M43*H43+M43/12*I43+M43/'Parametreler'!$C$17*J43,2),0))</f>
      </c>
      <c r="O43" s="12">
        <f>IF(N43="","",ROUND(N43*'Parametreler'!$C$16,2))</f>
      </c>
      <c r="P43" s="12">
        <f>IF(N43="","",N43-O43)</f>
      </c>
      <c r="Q43" s="13">
        <f>IF(OR(D43="",E43=""),"",IF(E43&lt;D43,"Tarihleri kontrol edin",IF(E43&gt;'Parametreler'!$C$14,"Tavanı güncelleyin",IF(E43&lt;'Parametreler'!$C$6,"Tavan dönemi tanımlı değil",IF(G43="","Ücret girilmedi",IF(H43&lt;1,"1 yıl dolmamış",IF(F43&lt;&gt;"Evet",IF(F43="Hayır","Kıdem hakkı yok","Kıdem hakkı seçilmedi"),"Hesaplandı")))))))</f>
      </c>
    </row>
    <row r="44" ht="18" customHeight="1" spans="1:17" x14ac:dyDescent="0.25">
      <c r="A44" s="6">
        <v>39</v>
      </c>
      <c r="B44" s="14"/>
      <c r="C44" s="14"/>
      <c r="D44" s="15"/>
      <c r="E44" s="15"/>
      <c r="F44" s="16"/>
      <c r="G44" s="17"/>
      <c r="H44" s="11">
        <f>IF(OR(D44="",E44=""),"",IF(E44&lt;D44,"",DATEDIF(D44,(E44+'Parametreler'!$C$18),"y")))</f>
      </c>
      <c r="I44" s="11">
        <f>IF(H44="","",DATEDIF(D44,(E44+'Parametreler'!$C$18),"ym"))</f>
      </c>
      <c r="J44" s="11">
        <f>IF(H44="","",DATEDIF(D44,(E44+'Parametreler'!$C$18),"md"))</f>
      </c>
      <c r="K44" s="11">
        <f>IF(H44="","",(E44+'Parametreler'!$C$18)-D44)</f>
      </c>
      <c r="L44" s="12">
        <f>IF(H44="","",IF(E44&gt;='Parametreler'!$C$12,'Parametreler'!$C$13,IF(E44&gt;='Parametreler'!$C$10,'Parametreler'!$C$11,IF(E44&gt;='Parametreler'!$C$8,'Parametreler'!$C$9,IF(E44&gt;='Parametreler'!$C$6,'Parametreler'!$C$7,"")))))</f>
      </c>
      <c r="M44" s="12">
        <f>IF(OR(L44="",G44=""),"",MIN(G44,L44))</f>
      </c>
      <c r="N44" s="12">
        <f>IF(M44="","",IF(AND(F44="Evet",H44&gt;=1),ROUND(M44*H44+M44/12*I44+M44/'Parametreler'!$C$17*J44,2),0))</f>
      </c>
      <c r="O44" s="12">
        <f>IF(N44="","",ROUND(N44*'Parametreler'!$C$16,2))</f>
      </c>
      <c r="P44" s="12">
        <f>IF(N44="","",N44-O44)</f>
      </c>
      <c r="Q44" s="13">
        <f>IF(OR(D44="",E44=""),"",IF(E44&lt;D44,"Tarihleri kontrol edin",IF(E44&gt;'Parametreler'!$C$14,"Tavanı güncelleyin",IF(E44&lt;'Parametreler'!$C$6,"Tavan dönemi tanımlı değil",IF(G44="","Ücret girilmedi",IF(H44&lt;1,"1 yıl dolmamış",IF(F44&lt;&gt;"Evet",IF(F44="Hayır","Kıdem hakkı yok","Kıdem hakkı seçilmedi"),"Hesaplandı")))))))</f>
      </c>
    </row>
    <row r="45" ht="18" customHeight="1" spans="1:17" x14ac:dyDescent="0.25">
      <c r="A45" s="6">
        <v>40</v>
      </c>
      <c r="B45" s="14"/>
      <c r="C45" s="14"/>
      <c r="D45" s="15"/>
      <c r="E45" s="15"/>
      <c r="F45" s="16"/>
      <c r="G45" s="17"/>
      <c r="H45" s="11">
        <f>IF(OR(D45="",E45=""),"",IF(E45&lt;D45,"",DATEDIF(D45,(E45+'Parametreler'!$C$18),"y")))</f>
      </c>
      <c r="I45" s="11">
        <f>IF(H45="","",DATEDIF(D45,(E45+'Parametreler'!$C$18),"ym"))</f>
      </c>
      <c r="J45" s="11">
        <f>IF(H45="","",DATEDIF(D45,(E45+'Parametreler'!$C$18),"md"))</f>
      </c>
      <c r="K45" s="11">
        <f>IF(H45="","",(E45+'Parametreler'!$C$18)-D45)</f>
      </c>
      <c r="L45" s="12">
        <f>IF(H45="","",IF(E45&gt;='Parametreler'!$C$12,'Parametreler'!$C$13,IF(E45&gt;='Parametreler'!$C$10,'Parametreler'!$C$11,IF(E45&gt;='Parametreler'!$C$8,'Parametreler'!$C$9,IF(E45&gt;='Parametreler'!$C$6,'Parametreler'!$C$7,"")))))</f>
      </c>
      <c r="M45" s="12">
        <f>IF(OR(L45="",G45=""),"",MIN(G45,L45))</f>
      </c>
      <c r="N45" s="12">
        <f>IF(M45="","",IF(AND(F45="Evet",H45&gt;=1),ROUND(M45*H45+M45/12*I45+M45/'Parametreler'!$C$17*J45,2),0))</f>
      </c>
      <c r="O45" s="12">
        <f>IF(N45="","",ROUND(N45*'Parametreler'!$C$16,2))</f>
      </c>
      <c r="P45" s="12">
        <f>IF(N45="","",N45-O45)</f>
      </c>
      <c r="Q45" s="13">
        <f>IF(OR(D45="",E45=""),"",IF(E45&lt;D45,"Tarihleri kontrol edin",IF(E45&gt;'Parametreler'!$C$14,"Tavanı güncelleyin",IF(E45&lt;'Parametreler'!$C$6,"Tavan dönemi tanımlı değil",IF(G45="","Ücret girilmedi",IF(H45&lt;1,"1 yıl dolmamış",IF(F45&lt;&gt;"Evet",IF(F45="Hayır","Kıdem hakkı yok","Kıdem hakkı seçilmedi"),"Hesaplandı")))))))</f>
      </c>
    </row>
    <row r="46" ht="22" customHeight="1" spans="1:17" x14ac:dyDescent="0.25">
      <c r="A46" s="18" t="s">
        <v>30</v>
      </c>
      <c r="B46" s="18"/>
      <c r="C46" s="18"/>
      <c r="D46" s="19"/>
      <c r="E46" s="19"/>
      <c r="F46" s="18"/>
      <c r="G46" s="20"/>
      <c r="H46" s="21"/>
      <c r="I46" s="21"/>
      <c r="J46" s="21"/>
      <c r="K46" s="21"/>
      <c r="L46" s="20"/>
      <c r="M46" s="20"/>
      <c r="N46" s="20">
        <f>SUM(N6:N45)</f>
      </c>
      <c r="O46" s="20">
        <f>SUM(O6:O45)</f>
      </c>
      <c r="P46" s="20">
        <f>SUM(P6:P45)</f>
      </c>
      <c r="Q46" s="18"/>
    </row>
  </sheetData>
  <autoFilter ref="A5:Q5"/>
  <conditionalFormatting sqref="Q6:Q45">
    <cfRule type="cellIs" dxfId="0" priority="1" operator="equal">
      <formula>"Hesaplandı"</formula>
    </cfRule>
  </conditionalFormatting>
  <conditionalFormatting sqref="Q6:Q45">
    <cfRule type="expression" dxfId="1" priority="1">
      <formula>AND(Q6&lt;&gt;"",Q6&lt;&gt;"Hesaplandı")</formula>
    </cfRule>
  </conditionalFormatting>
  <dataValidations count="4">
    <dataValidation type="date" operator="greaterThan" allowBlank="1" showErrorMessage="1" error="Geçerli bir tarih girin (GG.AA.YYYY)." sqref="D10:E45">
      <formula1>18264</formula1>
    </dataValidation>
    <dataValidation type="date" operator="greaterThan" allowBlank="1" showErrorMessage="1" error="Geçerli bir tarih girin (GG.AA.YYYY)." sqref="D6:E45">
      <formula1>18264</formula1>
    </dataValidation>
    <dataValidation type="list" allowBlank="1" showErrorMessage="1" errorTitle="Geçersiz değer" error="Listeden seçin: Evet, Hayır" sqref="F10:F45">
      <formula1>"Evet,Hayır"</formula1>
    </dataValidation>
    <dataValidation type="list" allowBlank="1" showErrorMessage="1" errorTitle="Geçersiz değer" error="Listeden seçin: Evet, Hayır" sqref="F6:F45">
      <formula1>"Evet,Hayır"</formula1>
    </dataValidation>
  </dataValidations>
  <hyperlinks>
    <hyperlink ref="B3" r:id="rId1"/>
  </hyperlink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&amp;L&amp;8İK Partner · ikpartner.com&amp;R&amp;8Sayfa &amp;P / &amp;N</oddFooter>
  </headerFooter>
  <drawing r:id="rId4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6"/>
  <sheetViews>
    <sheetView workbookViewId="0" showGridLines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7" customWidth="1"/>
    <col min="2" max="2" width="20" customWidth="1"/>
    <col min="3" max="4" width="13" customWidth="1"/>
    <col min="5" max="5" width="15" customWidth="1"/>
    <col min="6" max="6" width="12" customWidth="1"/>
    <col min="10" max="10" width="15" customWidth="1"/>
    <col min="11" max="11" width="12" customWidth="1"/>
    <col min="12" max="12" width="14" customWidth="1"/>
    <col min="13" max="13" width="15" customWidth="1"/>
    <col min="14" max="15" width="16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15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ht="30" customHeight="1" spans="1:15" x14ac:dyDescent="0.25">
      <c r="A5" s="5" t="s">
        <v>3</v>
      </c>
      <c r="B5" s="5" t="s">
        <v>5</v>
      </c>
      <c r="C5" s="5" t="s">
        <v>6</v>
      </c>
      <c r="D5" s="5" t="s">
        <v>7</v>
      </c>
      <c r="E5" s="5" t="s">
        <v>9</v>
      </c>
      <c r="F5" s="5" t="s">
        <v>31</v>
      </c>
      <c r="G5" s="5" t="s">
        <v>32</v>
      </c>
      <c r="H5" s="5" t="s">
        <v>33</v>
      </c>
      <c r="I5" s="5" t="s">
        <v>34</v>
      </c>
      <c r="J5" s="5" t="s">
        <v>35</v>
      </c>
      <c r="K5" s="5" t="s">
        <v>17</v>
      </c>
      <c r="L5" s="5" t="s">
        <v>36</v>
      </c>
      <c r="M5" s="5" t="s">
        <v>37</v>
      </c>
      <c r="N5" s="5" t="s">
        <v>38</v>
      </c>
      <c r="O5" s="5" t="s">
        <v>39</v>
      </c>
    </row>
    <row r="6" ht="18" customHeight="1" spans="1:15" x14ac:dyDescent="0.25">
      <c r="A6" s="6">
        <v>1</v>
      </c>
      <c r="B6" s="13">
        <f>IF('Kıdem Hesabı'!C6="","",'Kıdem Hesabı'!C6)</f>
      </c>
      <c r="C6" s="22">
        <f>IF(OR('Kıdem Hesabı'!C6="",'Kıdem Hesabı'!D6=""),"",'Kıdem Hesabı'!D6)</f>
      </c>
      <c r="D6" s="22">
        <f>IF(OR('Kıdem Hesabı'!C6="",'Kıdem Hesabı'!E6=""),"",'Kıdem Hesabı'!E6)</f>
      </c>
      <c r="E6" s="12">
        <f>IF(OR('Kıdem Hesabı'!C6="",'Kıdem Hesabı'!G6=""),"",'Kıdem Hesabı'!G6)</f>
      </c>
      <c r="F6" s="9" t="s">
        <v>22</v>
      </c>
      <c r="G6" s="11">
        <f>IF(OR(C6="",D6=""),"",IF(D6&lt;C6,"",DATEDIF(C6,(D6+'Parametreler'!$C$18),"m")))</f>
      </c>
      <c r="H6" s="11">
        <f>IF(G6="","",IF((D6+'Parametreler'!$C$18)&lt;EDATE(C6,'Parametreler'!$C$21),'Parametreler'!$C$24,IF((D6+'Parametreler'!$C$18)&lt;EDATE(C6,'Parametreler'!$C$22),'Parametreler'!$C$25,IF((D6+'Parametreler'!$C$18)&lt;=EDATE(C6,'Parametreler'!$C$23),'Parametreler'!$C$26,'Parametreler'!$C$27))))</f>
      </c>
      <c r="I6" s="11">
        <f>IF(H6="","",H6*7)</f>
      </c>
      <c r="J6" s="12">
        <f>IF(OR(I6="",E6=""),"",IF(F6="Evet",ROUND(E6/'Parametreler'!$C$19*I6,2),0))</f>
      </c>
      <c r="K6" s="12">
        <f>IF(J6="","",ROUND(J6*'Parametreler'!$C$16,2))</f>
      </c>
      <c r="L6" s="17"/>
      <c r="M6" s="12">
        <f>IF(J6="","",J6-K6-IF(L6="",0,L6))</f>
      </c>
      <c r="N6" s="12">
        <f>IF(B6="","",IF('Kıdem Hesabı'!P6="",0,'Kıdem Hesabı'!P6)+IF(M6="",0,M6))</f>
      </c>
      <c r="O6" s="13">
        <f>IF(OR(J6=""),"",IF(AND(J6&gt;0,L6=""),"Gelir vergisi girilmedi",""))</f>
      </c>
    </row>
    <row r="7" ht="18" customHeight="1" spans="1:15" x14ac:dyDescent="0.25">
      <c r="A7" s="6">
        <v>2</v>
      </c>
      <c r="B7" s="13">
        <f>IF('Kıdem Hesabı'!C7="","",'Kıdem Hesabı'!C7)</f>
      </c>
      <c r="C7" s="22">
        <f>IF(OR('Kıdem Hesabı'!C7="",'Kıdem Hesabı'!D7=""),"",'Kıdem Hesabı'!D7)</f>
      </c>
      <c r="D7" s="22">
        <f>IF(OR('Kıdem Hesabı'!C7="",'Kıdem Hesabı'!E7=""),"",'Kıdem Hesabı'!E7)</f>
      </c>
      <c r="E7" s="12">
        <f>IF(OR('Kıdem Hesabı'!C7="",'Kıdem Hesabı'!G7=""),"",'Kıdem Hesabı'!G7)</f>
      </c>
      <c r="F7" s="9" t="s">
        <v>22</v>
      </c>
      <c r="G7" s="11">
        <f>IF(OR(C7="",D7=""),"",IF(D7&lt;C7,"",DATEDIF(C7,(D7+'Parametreler'!$C$18),"m")))</f>
      </c>
      <c r="H7" s="11">
        <f>IF(G7="","",IF((D7+'Parametreler'!$C$18)&lt;EDATE(C7,'Parametreler'!$C$21),'Parametreler'!$C$24,IF((D7+'Parametreler'!$C$18)&lt;EDATE(C7,'Parametreler'!$C$22),'Parametreler'!$C$25,IF((D7+'Parametreler'!$C$18)&lt;=EDATE(C7,'Parametreler'!$C$23),'Parametreler'!$C$26,'Parametreler'!$C$27))))</f>
      </c>
      <c r="I7" s="11">
        <f>IF(H7="","",H7*7)</f>
      </c>
      <c r="J7" s="12">
        <f>IF(OR(I7="",E7=""),"",IF(F7="Evet",ROUND(E7/'Parametreler'!$C$19*I7,2),0))</f>
      </c>
      <c r="K7" s="12">
        <f>IF(J7="","",ROUND(J7*'Parametreler'!$C$16,2))</f>
      </c>
      <c r="L7" s="17"/>
      <c r="M7" s="12">
        <f>IF(J7="","",J7-K7-IF(L7="",0,L7))</f>
      </c>
      <c r="N7" s="12">
        <f>IF(B7="","",IF('Kıdem Hesabı'!P7="",0,'Kıdem Hesabı'!P7)+IF(M7="",0,M7))</f>
      </c>
      <c r="O7" s="13">
        <f>IF(OR(J7=""),"",IF(AND(J7&gt;0,L7=""),"Gelir vergisi girilmedi",""))</f>
      </c>
    </row>
    <row r="8" ht="18" customHeight="1" spans="1:15" x14ac:dyDescent="0.25">
      <c r="A8" s="6">
        <v>3</v>
      </c>
      <c r="B8" s="13">
        <f>IF('Kıdem Hesabı'!C8="","",'Kıdem Hesabı'!C8)</f>
      </c>
      <c r="C8" s="22">
        <f>IF(OR('Kıdem Hesabı'!C8="",'Kıdem Hesabı'!D8=""),"",'Kıdem Hesabı'!D8)</f>
      </c>
      <c r="D8" s="22">
        <f>IF(OR('Kıdem Hesabı'!C8="",'Kıdem Hesabı'!E8=""),"",'Kıdem Hesabı'!E8)</f>
      </c>
      <c r="E8" s="12">
        <f>IF(OR('Kıdem Hesabı'!C8="",'Kıdem Hesabı'!G8=""),"",'Kıdem Hesabı'!G8)</f>
      </c>
      <c r="F8" s="9" t="s">
        <v>22</v>
      </c>
      <c r="G8" s="11">
        <f>IF(OR(C8="",D8=""),"",IF(D8&lt;C8,"",DATEDIF(C8,(D8+'Parametreler'!$C$18),"m")))</f>
      </c>
      <c r="H8" s="11">
        <f>IF(G8="","",IF((D8+'Parametreler'!$C$18)&lt;EDATE(C8,'Parametreler'!$C$21),'Parametreler'!$C$24,IF((D8+'Parametreler'!$C$18)&lt;EDATE(C8,'Parametreler'!$C$22),'Parametreler'!$C$25,IF((D8+'Parametreler'!$C$18)&lt;=EDATE(C8,'Parametreler'!$C$23),'Parametreler'!$C$26,'Parametreler'!$C$27))))</f>
      </c>
      <c r="I8" s="11">
        <f>IF(H8="","",H8*7)</f>
      </c>
      <c r="J8" s="12">
        <f>IF(OR(I8="",E8=""),"",IF(F8="Evet",ROUND(E8/'Parametreler'!$C$19*I8,2),0))</f>
      </c>
      <c r="K8" s="12">
        <f>IF(J8="","",ROUND(J8*'Parametreler'!$C$16,2))</f>
      </c>
      <c r="L8" s="17"/>
      <c r="M8" s="12">
        <f>IF(J8="","",J8-K8-IF(L8="",0,L8))</f>
      </c>
      <c r="N8" s="12">
        <f>IF(B8="","",IF('Kıdem Hesabı'!P8="",0,'Kıdem Hesabı'!P8)+IF(M8="",0,M8))</f>
      </c>
      <c r="O8" s="13">
        <f>IF(OR(J8=""),"",IF(AND(J8&gt;0,L8=""),"Gelir vergisi girilmedi",""))</f>
      </c>
    </row>
    <row r="9" ht="18" customHeight="1" spans="1:15" x14ac:dyDescent="0.25">
      <c r="A9" s="6">
        <v>4</v>
      </c>
      <c r="B9" s="13">
        <f>IF('Kıdem Hesabı'!C9="","",'Kıdem Hesabı'!C9)</f>
      </c>
      <c r="C9" s="22">
        <f>IF(OR('Kıdem Hesabı'!C9="",'Kıdem Hesabı'!D9=""),"",'Kıdem Hesabı'!D9)</f>
      </c>
      <c r="D9" s="22">
        <f>IF(OR('Kıdem Hesabı'!C9="",'Kıdem Hesabı'!E9=""),"",'Kıdem Hesabı'!E9)</f>
      </c>
      <c r="E9" s="12">
        <f>IF(OR('Kıdem Hesabı'!C9="",'Kıdem Hesabı'!G9=""),"",'Kıdem Hesabı'!G9)</f>
      </c>
      <c r="F9" s="9" t="s">
        <v>29</v>
      </c>
      <c r="G9" s="11">
        <f>IF(OR(C9="",D9=""),"",IF(D9&lt;C9,"",DATEDIF(C9,(D9+'Parametreler'!$C$18),"m")))</f>
      </c>
      <c r="H9" s="11">
        <f>IF(G9="","",IF((D9+'Parametreler'!$C$18)&lt;EDATE(C9,'Parametreler'!$C$21),'Parametreler'!$C$24,IF((D9+'Parametreler'!$C$18)&lt;EDATE(C9,'Parametreler'!$C$22),'Parametreler'!$C$25,IF((D9+'Parametreler'!$C$18)&lt;=EDATE(C9,'Parametreler'!$C$23),'Parametreler'!$C$26,'Parametreler'!$C$27))))</f>
      </c>
      <c r="I9" s="11">
        <f>IF(H9="","",H9*7)</f>
      </c>
      <c r="J9" s="12">
        <f>IF(OR(I9="",E9=""),"",IF(F9="Evet",ROUND(E9/'Parametreler'!$C$19*I9,2),0))</f>
      </c>
      <c r="K9" s="12">
        <f>IF(J9="","",ROUND(J9*'Parametreler'!$C$16,2))</f>
      </c>
      <c r="L9" s="17"/>
      <c r="M9" s="12">
        <f>IF(J9="","",J9-K9-IF(L9="",0,L9))</f>
      </c>
      <c r="N9" s="12">
        <f>IF(B9="","",IF('Kıdem Hesabı'!P9="",0,'Kıdem Hesabı'!P9)+IF(M9="",0,M9))</f>
      </c>
      <c r="O9" s="13">
        <f>IF(OR(J9=""),"",IF(AND(J9&gt;0,L9=""),"Gelir vergisi girilmedi",""))</f>
      </c>
    </row>
    <row r="10" ht="18" customHeight="1" spans="1:15" x14ac:dyDescent="0.25">
      <c r="A10" s="6">
        <v>5</v>
      </c>
      <c r="B10" s="13">
        <f>IF('Kıdem Hesabı'!C10="","",'Kıdem Hesabı'!C10)</f>
      </c>
      <c r="C10" s="22">
        <f>IF(OR('Kıdem Hesabı'!C10="",'Kıdem Hesabı'!D10=""),"",'Kıdem Hesabı'!D10)</f>
      </c>
      <c r="D10" s="22">
        <f>IF(OR('Kıdem Hesabı'!C10="",'Kıdem Hesabı'!E10=""),"",'Kıdem Hesabı'!E10)</f>
      </c>
      <c r="E10" s="12">
        <f>IF(OR('Kıdem Hesabı'!C10="",'Kıdem Hesabı'!G10=""),"",'Kıdem Hesabı'!G10)</f>
      </c>
      <c r="F10" s="16"/>
      <c r="G10" s="11">
        <f>IF(OR(C10="",D10=""),"",IF(D10&lt;C10,"",DATEDIF(C10,(D10+'Parametreler'!$C$18),"m")))</f>
      </c>
      <c r="H10" s="11">
        <f>IF(G10="","",IF((D10+'Parametreler'!$C$18)&lt;EDATE(C10,'Parametreler'!$C$21),'Parametreler'!$C$24,IF((D10+'Parametreler'!$C$18)&lt;EDATE(C10,'Parametreler'!$C$22),'Parametreler'!$C$25,IF((D10+'Parametreler'!$C$18)&lt;=EDATE(C10,'Parametreler'!$C$23),'Parametreler'!$C$26,'Parametreler'!$C$27))))</f>
      </c>
      <c r="I10" s="11">
        <f>IF(H10="","",H10*7)</f>
      </c>
      <c r="J10" s="12">
        <f>IF(OR(I10="",E10=""),"",IF(F10="Evet",ROUND(E10/'Parametreler'!$C$19*I10,2),0))</f>
      </c>
      <c r="K10" s="12">
        <f>IF(J10="","",ROUND(J10*'Parametreler'!$C$16,2))</f>
      </c>
      <c r="L10" s="17"/>
      <c r="M10" s="12">
        <f>IF(J10="","",J10-K10-IF(L10="",0,L10))</f>
      </c>
      <c r="N10" s="12">
        <f>IF(B10="","",IF('Kıdem Hesabı'!P10="",0,'Kıdem Hesabı'!P10)+IF(M10="",0,M10))</f>
      </c>
      <c r="O10" s="13">
        <f>IF(OR(J10=""),"",IF(AND(J10&gt;0,L10=""),"Gelir vergisi girilmedi",""))</f>
      </c>
    </row>
    <row r="11" ht="18" customHeight="1" spans="1:15" x14ac:dyDescent="0.25">
      <c r="A11" s="6">
        <v>6</v>
      </c>
      <c r="B11" s="13">
        <f>IF('Kıdem Hesabı'!C11="","",'Kıdem Hesabı'!C11)</f>
      </c>
      <c r="C11" s="22">
        <f>IF(OR('Kıdem Hesabı'!C11="",'Kıdem Hesabı'!D11=""),"",'Kıdem Hesabı'!D11)</f>
      </c>
      <c r="D11" s="22">
        <f>IF(OR('Kıdem Hesabı'!C11="",'Kıdem Hesabı'!E11=""),"",'Kıdem Hesabı'!E11)</f>
      </c>
      <c r="E11" s="12">
        <f>IF(OR('Kıdem Hesabı'!C11="",'Kıdem Hesabı'!G11=""),"",'Kıdem Hesabı'!G11)</f>
      </c>
      <c r="F11" s="16"/>
      <c r="G11" s="11">
        <f>IF(OR(C11="",D11=""),"",IF(D11&lt;C11,"",DATEDIF(C11,(D11+'Parametreler'!$C$18),"m")))</f>
      </c>
      <c r="H11" s="11">
        <f>IF(G11="","",IF((D11+'Parametreler'!$C$18)&lt;EDATE(C11,'Parametreler'!$C$21),'Parametreler'!$C$24,IF((D11+'Parametreler'!$C$18)&lt;EDATE(C11,'Parametreler'!$C$22),'Parametreler'!$C$25,IF((D11+'Parametreler'!$C$18)&lt;=EDATE(C11,'Parametreler'!$C$23),'Parametreler'!$C$26,'Parametreler'!$C$27))))</f>
      </c>
      <c r="I11" s="11">
        <f>IF(H11="","",H11*7)</f>
      </c>
      <c r="J11" s="12">
        <f>IF(OR(I11="",E11=""),"",IF(F11="Evet",ROUND(E11/'Parametreler'!$C$19*I11,2),0))</f>
      </c>
      <c r="K11" s="12">
        <f>IF(J11="","",ROUND(J11*'Parametreler'!$C$16,2))</f>
      </c>
      <c r="L11" s="17"/>
      <c r="M11" s="12">
        <f>IF(J11="","",J11-K11-IF(L11="",0,L11))</f>
      </c>
      <c r="N11" s="12">
        <f>IF(B11="","",IF('Kıdem Hesabı'!P11="",0,'Kıdem Hesabı'!P11)+IF(M11="",0,M11))</f>
      </c>
      <c r="O11" s="13">
        <f>IF(OR(J11=""),"",IF(AND(J11&gt;0,L11=""),"Gelir vergisi girilmedi",""))</f>
      </c>
    </row>
    <row r="12" ht="18" customHeight="1" spans="1:15" x14ac:dyDescent="0.25">
      <c r="A12" s="6">
        <v>7</v>
      </c>
      <c r="B12" s="13">
        <f>IF('Kıdem Hesabı'!C12="","",'Kıdem Hesabı'!C12)</f>
      </c>
      <c r="C12" s="22">
        <f>IF(OR('Kıdem Hesabı'!C12="",'Kıdem Hesabı'!D12=""),"",'Kıdem Hesabı'!D12)</f>
      </c>
      <c r="D12" s="22">
        <f>IF(OR('Kıdem Hesabı'!C12="",'Kıdem Hesabı'!E12=""),"",'Kıdem Hesabı'!E12)</f>
      </c>
      <c r="E12" s="12">
        <f>IF(OR('Kıdem Hesabı'!C12="",'Kıdem Hesabı'!G12=""),"",'Kıdem Hesabı'!G12)</f>
      </c>
      <c r="F12" s="16"/>
      <c r="G12" s="11">
        <f>IF(OR(C12="",D12=""),"",IF(D12&lt;C12,"",DATEDIF(C12,(D12+'Parametreler'!$C$18),"m")))</f>
      </c>
      <c r="H12" s="11">
        <f>IF(G12="","",IF((D12+'Parametreler'!$C$18)&lt;EDATE(C12,'Parametreler'!$C$21),'Parametreler'!$C$24,IF((D12+'Parametreler'!$C$18)&lt;EDATE(C12,'Parametreler'!$C$22),'Parametreler'!$C$25,IF((D12+'Parametreler'!$C$18)&lt;=EDATE(C12,'Parametreler'!$C$23),'Parametreler'!$C$26,'Parametreler'!$C$27))))</f>
      </c>
      <c r="I12" s="11">
        <f>IF(H12="","",H12*7)</f>
      </c>
      <c r="J12" s="12">
        <f>IF(OR(I12="",E12=""),"",IF(F12="Evet",ROUND(E12/'Parametreler'!$C$19*I12,2),0))</f>
      </c>
      <c r="K12" s="12">
        <f>IF(J12="","",ROUND(J12*'Parametreler'!$C$16,2))</f>
      </c>
      <c r="L12" s="17"/>
      <c r="M12" s="12">
        <f>IF(J12="","",J12-K12-IF(L12="",0,L12))</f>
      </c>
      <c r="N12" s="12">
        <f>IF(B12="","",IF('Kıdem Hesabı'!P12="",0,'Kıdem Hesabı'!P12)+IF(M12="",0,M12))</f>
      </c>
      <c r="O12" s="13">
        <f>IF(OR(J12=""),"",IF(AND(J12&gt;0,L12=""),"Gelir vergisi girilmedi",""))</f>
      </c>
    </row>
    <row r="13" ht="18" customHeight="1" spans="1:15" x14ac:dyDescent="0.25">
      <c r="A13" s="6">
        <v>8</v>
      </c>
      <c r="B13" s="13">
        <f>IF('Kıdem Hesabı'!C13="","",'Kıdem Hesabı'!C13)</f>
      </c>
      <c r="C13" s="22">
        <f>IF(OR('Kıdem Hesabı'!C13="",'Kıdem Hesabı'!D13=""),"",'Kıdem Hesabı'!D13)</f>
      </c>
      <c r="D13" s="22">
        <f>IF(OR('Kıdem Hesabı'!C13="",'Kıdem Hesabı'!E13=""),"",'Kıdem Hesabı'!E13)</f>
      </c>
      <c r="E13" s="12">
        <f>IF(OR('Kıdem Hesabı'!C13="",'Kıdem Hesabı'!G13=""),"",'Kıdem Hesabı'!G13)</f>
      </c>
      <c r="F13" s="16"/>
      <c r="G13" s="11">
        <f>IF(OR(C13="",D13=""),"",IF(D13&lt;C13,"",DATEDIF(C13,(D13+'Parametreler'!$C$18),"m")))</f>
      </c>
      <c r="H13" s="11">
        <f>IF(G13="","",IF((D13+'Parametreler'!$C$18)&lt;EDATE(C13,'Parametreler'!$C$21),'Parametreler'!$C$24,IF((D13+'Parametreler'!$C$18)&lt;EDATE(C13,'Parametreler'!$C$22),'Parametreler'!$C$25,IF((D13+'Parametreler'!$C$18)&lt;=EDATE(C13,'Parametreler'!$C$23),'Parametreler'!$C$26,'Parametreler'!$C$27))))</f>
      </c>
      <c r="I13" s="11">
        <f>IF(H13="","",H13*7)</f>
      </c>
      <c r="J13" s="12">
        <f>IF(OR(I13="",E13=""),"",IF(F13="Evet",ROUND(E13/'Parametreler'!$C$19*I13,2),0))</f>
      </c>
      <c r="K13" s="12">
        <f>IF(J13="","",ROUND(J13*'Parametreler'!$C$16,2))</f>
      </c>
      <c r="L13" s="17"/>
      <c r="M13" s="12">
        <f>IF(J13="","",J13-K13-IF(L13="",0,L13))</f>
      </c>
      <c r="N13" s="12">
        <f>IF(B13="","",IF('Kıdem Hesabı'!P13="",0,'Kıdem Hesabı'!P13)+IF(M13="",0,M13))</f>
      </c>
      <c r="O13" s="13">
        <f>IF(OR(J13=""),"",IF(AND(J13&gt;0,L13=""),"Gelir vergisi girilmedi",""))</f>
      </c>
    </row>
    <row r="14" ht="18" customHeight="1" spans="1:15" x14ac:dyDescent="0.25">
      <c r="A14" s="6">
        <v>9</v>
      </c>
      <c r="B14" s="13">
        <f>IF('Kıdem Hesabı'!C14="","",'Kıdem Hesabı'!C14)</f>
      </c>
      <c r="C14" s="22">
        <f>IF(OR('Kıdem Hesabı'!C14="",'Kıdem Hesabı'!D14=""),"",'Kıdem Hesabı'!D14)</f>
      </c>
      <c r="D14" s="22">
        <f>IF(OR('Kıdem Hesabı'!C14="",'Kıdem Hesabı'!E14=""),"",'Kıdem Hesabı'!E14)</f>
      </c>
      <c r="E14" s="12">
        <f>IF(OR('Kıdem Hesabı'!C14="",'Kıdem Hesabı'!G14=""),"",'Kıdem Hesabı'!G14)</f>
      </c>
      <c r="F14" s="16"/>
      <c r="G14" s="11">
        <f>IF(OR(C14="",D14=""),"",IF(D14&lt;C14,"",DATEDIF(C14,(D14+'Parametreler'!$C$18),"m")))</f>
      </c>
      <c r="H14" s="11">
        <f>IF(G14="","",IF((D14+'Parametreler'!$C$18)&lt;EDATE(C14,'Parametreler'!$C$21),'Parametreler'!$C$24,IF((D14+'Parametreler'!$C$18)&lt;EDATE(C14,'Parametreler'!$C$22),'Parametreler'!$C$25,IF((D14+'Parametreler'!$C$18)&lt;=EDATE(C14,'Parametreler'!$C$23),'Parametreler'!$C$26,'Parametreler'!$C$27))))</f>
      </c>
      <c r="I14" s="11">
        <f>IF(H14="","",H14*7)</f>
      </c>
      <c r="J14" s="12">
        <f>IF(OR(I14="",E14=""),"",IF(F14="Evet",ROUND(E14/'Parametreler'!$C$19*I14,2),0))</f>
      </c>
      <c r="K14" s="12">
        <f>IF(J14="","",ROUND(J14*'Parametreler'!$C$16,2))</f>
      </c>
      <c r="L14" s="17"/>
      <c r="M14" s="12">
        <f>IF(J14="","",J14-K14-IF(L14="",0,L14))</f>
      </c>
      <c r="N14" s="12">
        <f>IF(B14="","",IF('Kıdem Hesabı'!P14="",0,'Kıdem Hesabı'!P14)+IF(M14="",0,M14))</f>
      </c>
      <c r="O14" s="13">
        <f>IF(OR(J14=""),"",IF(AND(J14&gt;0,L14=""),"Gelir vergisi girilmedi",""))</f>
      </c>
    </row>
    <row r="15" ht="18" customHeight="1" spans="1:15" x14ac:dyDescent="0.25">
      <c r="A15" s="6">
        <v>10</v>
      </c>
      <c r="B15" s="13">
        <f>IF('Kıdem Hesabı'!C15="","",'Kıdem Hesabı'!C15)</f>
      </c>
      <c r="C15" s="22">
        <f>IF(OR('Kıdem Hesabı'!C15="",'Kıdem Hesabı'!D15=""),"",'Kıdem Hesabı'!D15)</f>
      </c>
      <c r="D15" s="22">
        <f>IF(OR('Kıdem Hesabı'!C15="",'Kıdem Hesabı'!E15=""),"",'Kıdem Hesabı'!E15)</f>
      </c>
      <c r="E15" s="12">
        <f>IF(OR('Kıdem Hesabı'!C15="",'Kıdem Hesabı'!G15=""),"",'Kıdem Hesabı'!G15)</f>
      </c>
      <c r="F15" s="16"/>
      <c r="G15" s="11">
        <f>IF(OR(C15="",D15=""),"",IF(D15&lt;C15,"",DATEDIF(C15,(D15+'Parametreler'!$C$18),"m")))</f>
      </c>
      <c r="H15" s="11">
        <f>IF(G15="","",IF((D15+'Parametreler'!$C$18)&lt;EDATE(C15,'Parametreler'!$C$21),'Parametreler'!$C$24,IF((D15+'Parametreler'!$C$18)&lt;EDATE(C15,'Parametreler'!$C$22),'Parametreler'!$C$25,IF((D15+'Parametreler'!$C$18)&lt;=EDATE(C15,'Parametreler'!$C$23),'Parametreler'!$C$26,'Parametreler'!$C$27))))</f>
      </c>
      <c r="I15" s="11">
        <f>IF(H15="","",H15*7)</f>
      </c>
      <c r="J15" s="12">
        <f>IF(OR(I15="",E15=""),"",IF(F15="Evet",ROUND(E15/'Parametreler'!$C$19*I15,2),0))</f>
      </c>
      <c r="K15" s="12">
        <f>IF(J15="","",ROUND(J15*'Parametreler'!$C$16,2))</f>
      </c>
      <c r="L15" s="17"/>
      <c r="M15" s="12">
        <f>IF(J15="","",J15-K15-IF(L15="",0,L15))</f>
      </c>
      <c r="N15" s="12">
        <f>IF(B15="","",IF('Kıdem Hesabı'!P15="",0,'Kıdem Hesabı'!P15)+IF(M15="",0,M15))</f>
      </c>
      <c r="O15" s="13">
        <f>IF(OR(J15=""),"",IF(AND(J15&gt;0,L15=""),"Gelir vergisi girilmedi",""))</f>
      </c>
    </row>
    <row r="16" ht="18" customHeight="1" spans="1:15" x14ac:dyDescent="0.25">
      <c r="A16" s="6">
        <v>11</v>
      </c>
      <c r="B16" s="13">
        <f>IF('Kıdem Hesabı'!C16="","",'Kıdem Hesabı'!C16)</f>
      </c>
      <c r="C16" s="22">
        <f>IF(OR('Kıdem Hesabı'!C16="",'Kıdem Hesabı'!D16=""),"",'Kıdem Hesabı'!D16)</f>
      </c>
      <c r="D16" s="22">
        <f>IF(OR('Kıdem Hesabı'!C16="",'Kıdem Hesabı'!E16=""),"",'Kıdem Hesabı'!E16)</f>
      </c>
      <c r="E16" s="12">
        <f>IF(OR('Kıdem Hesabı'!C16="",'Kıdem Hesabı'!G16=""),"",'Kıdem Hesabı'!G16)</f>
      </c>
      <c r="F16" s="16"/>
      <c r="G16" s="11">
        <f>IF(OR(C16="",D16=""),"",IF(D16&lt;C16,"",DATEDIF(C16,(D16+'Parametreler'!$C$18),"m")))</f>
      </c>
      <c r="H16" s="11">
        <f>IF(G16="","",IF((D16+'Parametreler'!$C$18)&lt;EDATE(C16,'Parametreler'!$C$21),'Parametreler'!$C$24,IF((D16+'Parametreler'!$C$18)&lt;EDATE(C16,'Parametreler'!$C$22),'Parametreler'!$C$25,IF((D16+'Parametreler'!$C$18)&lt;=EDATE(C16,'Parametreler'!$C$23),'Parametreler'!$C$26,'Parametreler'!$C$27))))</f>
      </c>
      <c r="I16" s="11">
        <f>IF(H16="","",H16*7)</f>
      </c>
      <c r="J16" s="12">
        <f>IF(OR(I16="",E16=""),"",IF(F16="Evet",ROUND(E16/'Parametreler'!$C$19*I16,2),0))</f>
      </c>
      <c r="K16" s="12">
        <f>IF(J16="","",ROUND(J16*'Parametreler'!$C$16,2))</f>
      </c>
      <c r="L16" s="17"/>
      <c r="M16" s="12">
        <f>IF(J16="","",J16-K16-IF(L16="",0,L16))</f>
      </c>
      <c r="N16" s="12">
        <f>IF(B16="","",IF('Kıdem Hesabı'!P16="",0,'Kıdem Hesabı'!P16)+IF(M16="",0,M16))</f>
      </c>
      <c r="O16" s="13">
        <f>IF(OR(J16=""),"",IF(AND(J16&gt;0,L16=""),"Gelir vergisi girilmedi",""))</f>
      </c>
    </row>
    <row r="17" ht="18" customHeight="1" spans="1:15" x14ac:dyDescent="0.25">
      <c r="A17" s="6">
        <v>12</v>
      </c>
      <c r="B17" s="13">
        <f>IF('Kıdem Hesabı'!C17="","",'Kıdem Hesabı'!C17)</f>
      </c>
      <c r="C17" s="22">
        <f>IF(OR('Kıdem Hesabı'!C17="",'Kıdem Hesabı'!D17=""),"",'Kıdem Hesabı'!D17)</f>
      </c>
      <c r="D17" s="22">
        <f>IF(OR('Kıdem Hesabı'!C17="",'Kıdem Hesabı'!E17=""),"",'Kıdem Hesabı'!E17)</f>
      </c>
      <c r="E17" s="12">
        <f>IF(OR('Kıdem Hesabı'!C17="",'Kıdem Hesabı'!G17=""),"",'Kıdem Hesabı'!G17)</f>
      </c>
      <c r="F17" s="16"/>
      <c r="G17" s="11">
        <f>IF(OR(C17="",D17=""),"",IF(D17&lt;C17,"",DATEDIF(C17,(D17+'Parametreler'!$C$18),"m")))</f>
      </c>
      <c r="H17" s="11">
        <f>IF(G17="","",IF((D17+'Parametreler'!$C$18)&lt;EDATE(C17,'Parametreler'!$C$21),'Parametreler'!$C$24,IF((D17+'Parametreler'!$C$18)&lt;EDATE(C17,'Parametreler'!$C$22),'Parametreler'!$C$25,IF((D17+'Parametreler'!$C$18)&lt;=EDATE(C17,'Parametreler'!$C$23),'Parametreler'!$C$26,'Parametreler'!$C$27))))</f>
      </c>
      <c r="I17" s="11">
        <f>IF(H17="","",H17*7)</f>
      </c>
      <c r="J17" s="12">
        <f>IF(OR(I17="",E17=""),"",IF(F17="Evet",ROUND(E17/'Parametreler'!$C$19*I17,2),0))</f>
      </c>
      <c r="K17" s="12">
        <f>IF(J17="","",ROUND(J17*'Parametreler'!$C$16,2))</f>
      </c>
      <c r="L17" s="17"/>
      <c r="M17" s="12">
        <f>IF(J17="","",J17-K17-IF(L17="",0,L17))</f>
      </c>
      <c r="N17" s="12">
        <f>IF(B17="","",IF('Kıdem Hesabı'!P17="",0,'Kıdem Hesabı'!P17)+IF(M17="",0,M17))</f>
      </c>
      <c r="O17" s="13">
        <f>IF(OR(J17=""),"",IF(AND(J17&gt;0,L17=""),"Gelir vergisi girilmedi",""))</f>
      </c>
    </row>
    <row r="18" ht="18" customHeight="1" spans="1:15" x14ac:dyDescent="0.25">
      <c r="A18" s="6">
        <v>13</v>
      </c>
      <c r="B18" s="13">
        <f>IF('Kıdem Hesabı'!C18="","",'Kıdem Hesabı'!C18)</f>
      </c>
      <c r="C18" s="22">
        <f>IF(OR('Kıdem Hesabı'!C18="",'Kıdem Hesabı'!D18=""),"",'Kıdem Hesabı'!D18)</f>
      </c>
      <c r="D18" s="22">
        <f>IF(OR('Kıdem Hesabı'!C18="",'Kıdem Hesabı'!E18=""),"",'Kıdem Hesabı'!E18)</f>
      </c>
      <c r="E18" s="12">
        <f>IF(OR('Kıdem Hesabı'!C18="",'Kıdem Hesabı'!G18=""),"",'Kıdem Hesabı'!G18)</f>
      </c>
      <c r="F18" s="16"/>
      <c r="G18" s="11">
        <f>IF(OR(C18="",D18=""),"",IF(D18&lt;C18,"",DATEDIF(C18,(D18+'Parametreler'!$C$18),"m")))</f>
      </c>
      <c r="H18" s="11">
        <f>IF(G18="","",IF((D18+'Parametreler'!$C$18)&lt;EDATE(C18,'Parametreler'!$C$21),'Parametreler'!$C$24,IF((D18+'Parametreler'!$C$18)&lt;EDATE(C18,'Parametreler'!$C$22),'Parametreler'!$C$25,IF((D18+'Parametreler'!$C$18)&lt;=EDATE(C18,'Parametreler'!$C$23),'Parametreler'!$C$26,'Parametreler'!$C$27))))</f>
      </c>
      <c r="I18" s="11">
        <f>IF(H18="","",H18*7)</f>
      </c>
      <c r="J18" s="12">
        <f>IF(OR(I18="",E18=""),"",IF(F18="Evet",ROUND(E18/'Parametreler'!$C$19*I18,2),0))</f>
      </c>
      <c r="K18" s="12">
        <f>IF(J18="","",ROUND(J18*'Parametreler'!$C$16,2))</f>
      </c>
      <c r="L18" s="17"/>
      <c r="M18" s="12">
        <f>IF(J18="","",J18-K18-IF(L18="",0,L18))</f>
      </c>
      <c r="N18" s="12">
        <f>IF(B18="","",IF('Kıdem Hesabı'!P18="",0,'Kıdem Hesabı'!P18)+IF(M18="",0,M18))</f>
      </c>
      <c r="O18" s="13">
        <f>IF(OR(J18=""),"",IF(AND(J18&gt;0,L18=""),"Gelir vergisi girilmedi",""))</f>
      </c>
    </row>
    <row r="19" ht="18" customHeight="1" spans="1:15" x14ac:dyDescent="0.25">
      <c r="A19" s="6">
        <v>14</v>
      </c>
      <c r="B19" s="13">
        <f>IF('Kıdem Hesabı'!C19="","",'Kıdem Hesabı'!C19)</f>
      </c>
      <c r="C19" s="22">
        <f>IF(OR('Kıdem Hesabı'!C19="",'Kıdem Hesabı'!D19=""),"",'Kıdem Hesabı'!D19)</f>
      </c>
      <c r="D19" s="22">
        <f>IF(OR('Kıdem Hesabı'!C19="",'Kıdem Hesabı'!E19=""),"",'Kıdem Hesabı'!E19)</f>
      </c>
      <c r="E19" s="12">
        <f>IF(OR('Kıdem Hesabı'!C19="",'Kıdem Hesabı'!G19=""),"",'Kıdem Hesabı'!G19)</f>
      </c>
      <c r="F19" s="16"/>
      <c r="G19" s="11">
        <f>IF(OR(C19="",D19=""),"",IF(D19&lt;C19,"",DATEDIF(C19,(D19+'Parametreler'!$C$18),"m")))</f>
      </c>
      <c r="H19" s="11">
        <f>IF(G19="","",IF((D19+'Parametreler'!$C$18)&lt;EDATE(C19,'Parametreler'!$C$21),'Parametreler'!$C$24,IF((D19+'Parametreler'!$C$18)&lt;EDATE(C19,'Parametreler'!$C$22),'Parametreler'!$C$25,IF((D19+'Parametreler'!$C$18)&lt;=EDATE(C19,'Parametreler'!$C$23),'Parametreler'!$C$26,'Parametreler'!$C$27))))</f>
      </c>
      <c r="I19" s="11">
        <f>IF(H19="","",H19*7)</f>
      </c>
      <c r="J19" s="12">
        <f>IF(OR(I19="",E19=""),"",IF(F19="Evet",ROUND(E19/'Parametreler'!$C$19*I19,2),0))</f>
      </c>
      <c r="K19" s="12">
        <f>IF(J19="","",ROUND(J19*'Parametreler'!$C$16,2))</f>
      </c>
      <c r="L19" s="17"/>
      <c r="M19" s="12">
        <f>IF(J19="","",J19-K19-IF(L19="",0,L19))</f>
      </c>
      <c r="N19" s="12">
        <f>IF(B19="","",IF('Kıdem Hesabı'!P19="",0,'Kıdem Hesabı'!P19)+IF(M19="",0,M19))</f>
      </c>
      <c r="O19" s="13">
        <f>IF(OR(J19=""),"",IF(AND(J19&gt;0,L19=""),"Gelir vergisi girilmedi",""))</f>
      </c>
    </row>
    <row r="20" ht="18" customHeight="1" spans="1:15" x14ac:dyDescent="0.25">
      <c r="A20" s="6">
        <v>15</v>
      </c>
      <c r="B20" s="13">
        <f>IF('Kıdem Hesabı'!C20="","",'Kıdem Hesabı'!C20)</f>
      </c>
      <c r="C20" s="22">
        <f>IF(OR('Kıdem Hesabı'!C20="",'Kıdem Hesabı'!D20=""),"",'Kıdem Hesabı'!D20)</f>
      </c>
      <c r="D20" s="22">
        <f>IF(OR('Kıdem Hesabı'!C20="",'Kıdem Hesabı'!E20=""),"",'Kıdem Hesabı'!E20)</f>
      </c>
      <c r="E20" s="12">
        <f>IF(OR('Kıdem Hesabı'!C20="",'Kıdem Hesabı'!G20=""),"",'Kıdem Hesabı'!G20)</f>
      </c>
      <c r="F20" s="16"/>
      <c r="G20" s="11">
        <f>IF(OR(C20="",D20=""),"",IF(D20&lt;C20,"",DATEDIF(C20,(D20+'Parametreler'!$C$18),"m")))</f>
      </c>
      <c r="H20" s="11">
        <f>IF(G20="","",IF((D20+'Parametreler'!$C$18)&lt;EDATE(C20,'Parametreler'!$C$21),'Parametreler'!$C$24,IF((D20+'Parametreler'!$C$18)&lt;EDATE(C20,'Parametreler'!$C$22),'Parametreler'!$C$25,IF((D20+'Parametreler'!$C$18)&lt;=EDATE(C20,'Parametreler'!$C$23),'Parametreler'!$C$26,'Parametreler'!$C$27))))</f>
      </c>
      <c r="I20" s="11">
        <f>IF(H20="","",H20*7)</f>
      </c>
      <c r="J20" s="12">
        <f>IF(OR(I20="",E20=""),"",IF(F20="Evet",ROUND(E20/'Parametreler'!$C$19*I20,2),0))</f>
      </c>
      <c r="K20" s="12">
        <f>IF(J20="","",ROUND(J20*'Parametreler'!$C$16,2))</f>
      </c>
      <c r="L20" s="17"/>
      <c r="M20" s="12">
        <f>IF(J20="","",J20-K20-IF(L20="",0,L20))</f>
      </c>
      <c r="N20" s="12">
        <f>IF(B20="","",IF('Kıdem Hesabı'!P20="",0,'Kıdem Hesabı'!P20)+IF(M20="",0,M20))</f>
      </c>
      <c r="O20" s="13">
        <f>IF(OR(J20=""),"",IF(AND(J20&gt;0,L20=""),"Gelir vergisi girilmedi",""))</f>
      </c>
    </row>
    <row r="21" ht="18" customHeight="1" spans="1:15" x14ac:dyDescent="0.25">
      <c r="A21" s="6">
        <v>16</v>
      </c>
      <c r="B21" s="13">
        <f>IF('Kıdem Hesabı'!C21="","",'Kıdem Hesabı'!C21)</f>
      </c>
      <c r="C21" s="22">
        <f>IF(OR('Kıdem Hesabı'!C21="",'Kıdem Hesabı'!D21=""),"",'Kıdem Hesabı'!D21)</f>
      </c>
      <c r="D21" s="22">
        <f>IF(OR('Kıdem Hesabı'!C21="",'Kıdem Hesabı'!E21=""),"",'Kıdem Hesabı'!E21)</f>
      </c>
      <c r="E21" s="12">
        <f>IF(OR('Kıdem Hesabı'!C21="",'Kıdem Hesabı'!G21=""),"",'Kıdem Hesabı'!G21)</f>
      </c>
      <c r="F21" s="16"/>
      <c r="G21" s="11">
        <f>IF(OR(C21="",D21=""),"",IF(D21&lt;C21,"",DATEDIF(C21,(D21+'Parametreler'!$C$18),"m")))</f>
      </c>
      <c r="H21" s="11">
        <f>IF(G21="","",IF((D21+'Parametreler'!$C$18)&lt;EDATE(C21,'Parametreler'!$C$21),'Parametreler'!$C$24,IF((D21+'Parametreler'!$C$18)&lt;EDATE(C21,'Parametreler'!$C$22),'Parametreler'!$C$25,IF((D21+'Parametreler'!$C$18)&lt;=EDATE(C21,'Parametreler'!$C$23),'Parametreler'!$C$26,'Parametreler'!$C$27))))</f>
      </c>
      <c r="I21" s="11">
        <f>IF(H21="","",H21*7)</f>
      </c>
      <c r="J21" s="12">
        <f>IF(OR(I21="",E21=""),"",IF(F21="Evet",ROUND(E21/'Parametreler'!$C$19*I21,2),0))</f>
      </c>
      <c r="K21" s="12">
        <f>IF(J21="","",ROUND(J21*'Parametreler'!$C$16,2))</f>
      </c>
      <c r="L21" s="17"/>
      <c r="M21" s="12">
        <f>IF(J21="","",J21-K21-IF(L21="",0,L21))</f>
      </c>
      <c r="N21" s="12">
        <f>IF(B21="","",IF('Kıdem Hesabı'!P21="",0,'Kıdem Hesabı'!P21)+IF(M21="",0,M21))</f>
      </c>
      <c r="O21" s="13">
        <f>IF(OR(J21=""),"",IF(AND(J21&gt;0,L21=""),"Gelir vergisi girilmedi",""))</f>
      </c>
    </row>
    <row r="22" ht="18" customHeight="1" spans="1:15" x14ac:dyDescent="0.25">
      <c r="A22" s="6">
        <v>17</v>
      </c>
      <c r="B22" s="13">
        <f>IF('Kıdem Hesabı'!C22="","",'Kıdem Hesabı'!C22)</f>
      </c>
      <c r="C22" s="22">
        <f>IF(OR('Kıdem Hesabı'!C22="",'Kıdem Hesabı'!D22=""),"",'Kıdem Hesabı'!D22)</f>
      </c>
      <c r="D22" s="22">
        <f>IF(OR('Kıdem Hesabı'!C22="",'Kıdem Hesabı'!E22=""),"",'Kıdem Hesabı'!E22)</f>
      </c>
      <c r="E22" s="12">
        <f>IF(OR('Kıdem Hesabı'!C22="",'Kıdem Hesabı'!G22=""),"",'Kıdem Hesabı'!G22)</f>
      </c>
      <c r="F22" s="16"/>
      <c r="G22" s="11">
        <f>IF(OR(C22="",D22=""),"",IF(D22&lt;C22,"",DATEDIF(C22,(D22+'Parametreler'!$C$18),"m")))</f>
      </c>
      <c r="H22" s="11">
        <f>IF(G22="","",IF((D22+'Parametreler'!$C$18)&lt;EDATE(C22,'Parametreler'!$C$21),'Parametreler'!$C$24,IF((D22+'Parametreler'!$C$18)&lt;EDATE(C22,'Parametreler'!$C$22),'Parametreler'!$C$25,IF((D22+'Parametreler'!$C$18)&lt;=EDATE(C22,'Parametreler'!$C$23),'Parametreler'!$C$26,'Parametreler'!$C$27))))</f>
      </c>
      <c r="I22" s="11">
        <f>IF(H22="","",H22*7)</f>
      </c>
      <c r="J22" s="12">
        <f>IF(OR(I22="",E22=""),"",IF(F22="Evet",ROUND(E22/'Parametreler'!$C$19*I22,2),0))</f>
      </c>
      <c r="K22" s="12">
        <f>IF(J22="","",ROUND(J22*'Parametreler'!$C$16,2))</f>
      </c>
      <c r="L22" s="17"/>
      <c r="M22" s="12">
        <f>IF(J22="","",J22-K22-IF(L22="",0,L22))</f>
      </c>
      <c r="N22" s="12">
        <f>IF(B22="","",IF('Kıdem Hesabı'!P22="",0,'Kıdem Hesabı'!P22)+IF(M22="",0,M22))</f>
      </c>
      <c r="O22" s="13">
        <f>IF(OR(J22=""),"",IF(AND(J22&gt;0,L22=""),"Gelir vergisi girilmedi",""))</f>
      </c>
    </row>
    <row r="23" ht="18" customHeight="1" spans="1:15" x14ac:dyDescent="0.25">
      <c r="A23" s="6">
        <v>18</v>
      </c>
      <c r="B23" s="13">
        <f>IF('Kıdem Hesabı'!C23="","",'Kıdem Hesabı'!C23)</f>
      </c>
      <c r="C23" s="22">
        <f>IF(OR('Kıdem Hesabı'!C23="",'Kıdem Hesabı'!D23=""),"",'Kıdem Hesabı'!D23)</f>
      </c>
      <c r="D23" s="22">
        <f>IF(OR('Kıdem Hesabı'!C23="",'Kıdem Hesabı'!E23=""),"",'Kıdem Hesabı'!E23)</f>
      </c>
      <c r="E23" s="12">
        <f>IF(OR('Kıdem Hesabı'!C23="",'Kıdem Hesabı'!G23=""),"",'Kıdem Hesabı'!G23)</f>
      </c>
      <c r="F23" s="16"/>
      <c r="G23" s="11">
        <f>IF(OR(C23="",D23=""),"",IF(D23&lt;C23,"",DATEDIF(C23,(D23+'Parametreler'!$C$18),"m")))</f>
      </c>
      <c r="H23" s="11">
        <f>IF(G23="","",IF((D23+'Parametreler'!$C$18)&lt;EDATE(C23,'Parametreler'!$C$21),'Parametreler'!$C$24,IF((D23+'Parametreler'!$C$18)&lt;EDATE(C23,'Parametreler'!$C$22),'Parametreler'!$C$25,IF((D23+'Parametreler'!$C$18)&lt;=EDATE(C23,'Parametreler'!$C$23),'Parametreler'!$C$26,'Parametreler'!$C$27))))</f>
      </c>
      <c r="I23" s="11">
        <f>IF(H23="","",H23*7)</f>
      </c>
      <c r="J23" s="12">
        <f>IF(OR(I23="",E23=""),"",IF(F23="Evet",ROUND(E23/'Parametreler'!$C$19*I23,2),0))</f>
      </c>
      <c r="K23" s="12">
        <f>IF(J23="","",ROUND(J23*'Parametreler'!$C$16,2))</f>
      </c>
      <c r="L23" s="17"/>
      <c r="M23" s="12">
        <f>IF(J23="","",J23-K23-IF(L23="",0,L23))</f>
      </c>
      <c r="N23" s="12">
        <f>IF(B23="","",IF('Kıdem Hesabı'!P23="",0,'Kıdem Hesabı'!P23)+IF(M23="",0,M23))</f>
      </c>
      <c r="O23" s="13">
        <f>IF(OR(J23=""),"",IF(AND(J23&gt;0,L23=""),"Gelir vergisi girilmedi",""))</f>
      </c>
    </row>
    <row r="24" ht="18" customHeight="1" spans="1:15" x14ac:dyDescent="0.25">
      <c r="A24" s="6">
        <v>19</v>
      </c>
      <c r="B24" s="13">
        <f>IF('Kıdem Hesabı'!C24="","",'Kıdem Hesabı'!C24)</f>
      </c>
      <c r="C24" s="22">
        <f>IF(OR('Kıdem Hesabı'!C24="",'Kıdem Hesabı'!D24=""),"",'Kıdem Hesabı'!D24)</f>
      </c>
      <c r="D24" s="22">
        <f>IF(OR('Kıdem Hesabı'!C24="",'Kıdem Hesabı'!E24=""),"",'Kıdem Hesabı'!E24)</f>
      </c>
      <c r="E24" s="12">
        <f>IF(OR('Kıdem Hesabı'!C24="",'Kıdem Hesabı'!G24=""),"",'Kıdem Hesabı'!G24)</f>
      </c>
      <c r="F24" s="16"/>
      <c r="G24" s="11">
        <f>IF(OR(C24="",D24=""),"",IF(D24&lt;C24,"",DATEDIF(C24,(D24+'Parametreler'!$C$18),"m")))</f>
      </c>
      <c r="H24" s="11">
        <f>IF(G24="","",IF((D24+'Parametreler'!$C$18)&lt;EDATE(C24,'Parametreler'!$C$21),'Parametreler'!$C$24,IF((D24+'Parametreler'!$C$18)&lt;EDATE(C24,'Parametreler'!$C$22),'Parametreler'!$C$25,IF((D24+'Parametreler'!$C$18)&lt;=EDATE(C24,'Parametreler'!$C$23),'Parametreler'!$C$26,'Parametreler'!$C$27))))</f>
      </c>
      <c r="I24" s="11">
        <f>IF(H24="","",H24*7)</f>
      </c>
      <c r="J24" s="12">
        <f>IF(OR(I24="",E24=""),"",IF(F24="Evet",ROUND(E24/'Parametreler'!$C$19*I24,2),0))</f>
      </c>
      <c r="K24" s="12">
        <f>IF(J24="","",ROUND(J24*'Parametreler'!$C$16,2))</f>
      </c>
      <c r="L24" s="17"/>
      <c r="M24" s="12">
        <f>IF(J24="","",J24-K24-IF(L24="",0,L24))</f>
      </c>
      <c r="N24" s="12">
        <f>IF(B24="","",IF('Kıdem Hesabı'!P24="",0,'Kıdem Hesabı'!P24)+IF(M24="",0,M24))</f>
      </c>
      <c r="O24" s="13">
        <f>IF(OR(J24=""),"",IF(AND(J24&gt;0,L24=""),"Gelir vergisi girilmedi",""))</f>
      </c>
    </row>
    <row r="25" ht="18" customHeight="1" spans="1:15" x14ac:dyDescent="0.25">
      <c r="A25" s="6">
        <v>20</v>
      </c>
      <c r="B25" s="13">
        <f>IF('Kıdem Hesabı'!C25="","",'Kıdem Hesabı'!C25)</f>
      </c>
      <c r="C25" s="22">
        <f>IF(OR('Kıdem Hesabı'!C25="",'Kıdem Hesabı'!D25=""),"",'Kıdem Hesabı'!D25)</f>
      </c>
      <c r="D25" s="22">
        <f>IF(OR('Kıdem Hesabı'!C25="",'Kıdem Hesabı'!E25=""),"",'Kıdem Hesabı'!E25)</f>
      </c>
      <c r="E25" s="12">
        <f>IF(OR('Kıdem Hesabı'!C25="",'Kıdem Hesabı'!G25=""),"",'Kıdem Hesabı'!G25)</f>
      </c>
      <c r="F25" s="16"/>
      <c r="G25" s="11">
        <f>IF(OR(C25="",D25=""),"",IF(D25&lt;C25,"",DATEDIF(C25,(D25+'Parametreler'!$C$18),"m")))</f>
      </c>
      <c r="H25" s="11">
        <f>IF(G25="","",IF((D25+'Parametreler'!$C$18)&lt;EDATE(C25,'Parametreler'!$C$21),'Parametreler'!$C$24,IF((D25+'Parametreler'!$C$18)&lt;EDATE(C25,'Parametreler'!$C$22),'Parametreler'!$C$25,IF((D25+'Parametreler'!$C$18)&lt;=EDATE(C25,'Parametreler'!$C$23),'Parametreler'!$C$26,'Parametreler'!$C$27))))</f>
      </c>
      <c r="I25" s="11">
        <f>IF(H25="","",H25*7)</f>
      </c>
      <c r="J25" s="12">
        <f>IF(OR(I25="",E25=""),"",IF(F25="Evet",ROUND(E25/'Parametreler'!$C$19*I25,2),0))</f>
      </c>
      <c r="K25" s="12">
        <f>IF(J25="","",ROUND(J25*'Parametreler'!$C$16,2))</f>
      </c>
      <c r="L25" s="17"/>
      <c r="M25" s="12">
        <f>IF(J25="","",J25-K25-IF(L25="",0,L25))</f>
      </c>
      <c r="N25" s="12">
        <f>IF(B25="","",IF('Kıdem Hesabı'!P25="",0,'Kıdem Hesabı'!P25)+IF(M25="",0,M25))</f>
      </c>
      <c r="O25" s="13">
        <f>IF(OR(J25=""),"",IF(AND(J25&gt;0,L25=""),"Gelir vergisi girilmedi",""))</f>
      </c>
    </row>
    <row r="26" ht="18" customHeight="1" spans="1:15" x14ac:dyDescent="0.25">
      <c r="A26" s="6">
        <v>21</v>
      </c>
      <c r="B26" s="13">
        <f>IF('Kıdem Hesabı'!C26="","",'Kıdem Hesabı'!C26)</f>
      </c>
      <c r="C26" s="22">
        <f>IF(OR('Kıdem Hesabı'!C26="",'Kıdem Hesabı'!D26=""),"",'Kıdem Hesabı'!D26)</f>
      </c>
      <c r="D26" s="22">
        <f>IF(OR('Kıdem Hesabı'!C26="",'Kıdem Hesabı'!E26=""),"",'Kıdem Hesabı'!E26)</f>
      </c>
      <c r="E26" s="12">
        <f>IF(OR('Kıdem Hesabı'!C26="",'Kıdem Hesabı'!G26=""),"",'Kıdem Hesabı'!G26)</f>
      </c>
      <c r="F26" s="16"/>
      <c r="G26" s="11">
        <f>IF(OR(C26="",D26=""),"",IF(D26&lt;C26,"",DATEDIF(C26,(D26+'Parametreler'!$C$18),"m")))</f>
      </c>
      <c r="H26" s="11">
        <f>IF(G26="","",IF((D26+'Parametreler'!$C$18)&lt;EDATE(C26,'Parametreler'!$C$21),'Parametreler'!$C$24,IF((D26+'Parametreler'!$C$18)&lt;EDATE(C26,'Parametreler'!$C$22),'Parametreler'!$C$25,IF((D26+'Parametreler'!$C$18)&lt;=EDATE(C26,'Parametreler'!$C$23),'Parametreler'!$C$26,'Parametreler'!$C$27))))</f>
      </c>
      <c r="I26" s="11">
        <f>IF(H26="","",H26*7)</f>
      </c>
      <c r="J26" s="12">
        <f>IF(OR(I26="",E26=""),"",IF(F26="Evet",ROUND(E26/'Parametreler'!$C$19*I26,2),0))</f>
      </c>
      <c r="K26" s="12">
        <f>IF(J26="","",ROUND(J26*'Parametreler'!$C$16,2))</f>
      </c>
      <c r="L26" s="17"/>
      <c r="M26" s="12">
        <f>IF(J26="","",J26-K26-IF(L26="",0,L26))</f>
      </c>
      <c r="N26" s="12">
        <f>IF(B26="","",IF('Kıdem Hesabı'!P26="",0,'Kıdem Hesabı'!P26)+IF(M26="",0,M26))</f>
      </c>
      <c r="O26" s="13">
        <f>IF(OR(J26=""),"",IF(AND(J26&gt;0,L26=""),"Gelir vergisi girilmedi",""))</f>
      </c>
    </row>
    <row r="27" ht="18" customHeight="1" spans="1:15" x14ac:dyDescent="0.25">
      <c r="A27" s="6">
        <v>22</v>
      </c>
      <c r="B27" s="13">
        <f>IF('Kıdem Hesabı'!C27="","",'Kıdem Hesabı'!C27)</f>
      </c>
      <c r="C27" s="22">
        <f>IF(OR('Kıdem Hesabı'!C27="",'Kıdem Hesabı'!D27=""),"",'Kıdem Hesabı'!D27)</f>
      </c>
      <c r="D27" s="22">
        <f>IF(OR('Kıdem Hesabı'!C27="",'Kıdem Hesabı'!E27=""),"",'Kıdem Hesabı'!E27)</f>
      </c>
      <c r="E27" s="12">
        <f>IF(OR('Kıdem Hesabı'!C27="",'Kıdem Hesabı'!G27=""),"",'Kıdem Hesabı'!G27)</f>
      </c>
      <c r="F27" s="16"/>
      <c r="G27" s="11">
        <f>IF(OR(C27="",D27=""),"",IF(D27&lt;C27,"",DATEDIF(C27,(D27+'Parametreler'!$C$18),"m")))</f>
      </c>
      <c r="H27" s="11">
        <f>IF(G27="","",IF((D27+'Parametreler'!$C$18)&lt;EDATE(C27,'Parametreler'!$C$21),'Parametreler'!$C$24,IF((D27+'Parametreler'!$C$18)&lt;EDATE(C27,'Parametreler'!$C$22),'Parametreler'!$C$25,IF((D27+'Parametreler'!$C$18)&lt;=EDATE(C27,'Parametreler'!$C$23),'Parametreler'!$C$26,'Parametreler'!$C$27))))</f>
      </c>
      <c r="I27" s="11">
        <f>IF(H27="","",H27*7)</f>
      </c>
      <c r="J27" s="12">
        <f>IF(OR(I27="",E27=""),"",IF(F27="Evet",ROUND(E27/'Parametreler'!$C$19*I27,2),0))</f>
      </c>
      <c r="K27" s="12">
        <f>IF(J27="","",ROUND(J27*'Parametreler'!$C$16,2))</f>
      </c>
      <c r="L27" s="17"/>
      <c r="M27" s="12">
        <f>IF(J27="","",J27-K27-IF(L27="",0,L27))</f>
      </c>
      <c r="N27" s="12">
        <f>IF(B27="","",IF('Kıdem Hesabı'!P27="",0,'Kıdem Hesabı'!P27)+IF(M27="",0,M27))</f>
      </c>
      <c r="O27" s="13">
        <f>IF(OR(J27=""),"",IF(AND(J27&gt;0,L27=""),"Gelir vergisi girilmedi",""))</f>
      </c>
    </row>
    <row r="28" ht="18" customHeight="1" spans="1:15" x14ac:dyDescent="0.25">
      <c r="A28" s="6">
        <v>23</v>
      </c>
      <c r="B28" s="13">
        <f>IF('Kıdem Hesabı'!C28="","",'Kıdem Hesabı'!C28)</f>
      </c>
      <c r="C28" s="22">
        <f>IF(OR('Kıdem Hesabı'!C28="",'Kıdem Hesabı'!D28=""),"",'Kıdem Hesabı'!D28)</f>
      </c>
      <c r="D28" s="22">
        <f>IF(OR('Kıdem Hesabı'!C28="",'Kıdem Hesabı'!E28=""),"",'Kıdem Hesabı'!E28)</f>
      </c>
      <c r="E28" s="12">
        <f>IF(OR('Kıdem Hesabı'!C28="",'Kıdem Hesabı'!G28=""),"",'Kıdem Hesabı'!G28)</f>
      </c>
      <c r="F28" s="16"/>
      <c r="G28" s="11">
        <f>IF(OR(C28="",D28=""),"",IF(D28&lt;C28,"",DATEDIF(C28,(D28+'Parametreler'!$C$18),"m")))</f>
      </c>
      <c r="H28" s="11">
        <f>IF(G28="","",IF((D28+'Parametreler'!$C$18)&lt;EDATE(C28,'Parametreler'!$C$21),'Parametreler'!$C$24,IF((D28+'Parametreler'!$C$18)&lt;EDATE(C28,'Parametreler'!$C$22),'Parametreler'!$C$25,IF((D28+'Parametreler'!$C$18)&lt;=EDATE(C28,'Parametreler'!$C$23),'Parametreler'!$C$26,'Parametreler'!$C$27))))</f>
      </c>
      <c r="I28" s="11">
        <f>IF(H28="","",H28*7)</f>
      </c>
      <c r="J28" s="12">
        <f>IF(OR(I28="",E28=""),"",IF(F28="Evet",ROUND(E28/'Parametreler'!$C$19*I28,2),0))</f>
      </c>
      <c r="K28" s="12">
        <f>IF(J28="","",ROUND(J28*'Parametreler'!$C$16,2))</f>
      </c>
      <c r="L28" s="17"/>
      <c r="M28" s="12">
        <f>IF(J28="","",J28-K28-IF(L28="",0,L28))</f>
      </c>
      <c r="N28" s="12">
        <f>IF(B28="","",IF('Kıdem Hesabı'!P28="",0,'Kıdem Hesabı'!P28)+IF(M28="",0,M28))</f>
      </c>
      <c r="O28" s="13">
        <f>IF(OR(J28=""),"",IF(AND(J28&gt;0,L28=""),"Gelir vergisi girilmedi",""))</f>
      </c>
    </row>
    <row r="29" ht="18" customHeight="1" spans="1:15" x14ac:dyDescent="0.25">
      <c r="A29" s="6">
        <v>24</v>
      </c>
      <c r="B29" s="13">
        <f>IF('Kıdem Hesabı'!C29="","",'Kıdem Hesabı'!C29)</f>
      </c>
      <c r="C29" s="22">
        <f>IF(OR('Kıdem Hesabı'!C29="",'Kıdem Hesabı'!D29=""),"",'Kıdem Hesabı'!D29)</f>
      </c>
      <c r="D29" s="22">
        <f>IF(OR('Kıdem Hesabı'!C29="",'Kıdem Hesabı'!E29=""),"",'Kıdem Hesabı'!E29)</f>
      </c>
      <c r="E29" s="12">
        <f>IF(OR('Kıdem Hesabı'!C29="",'Kıdem Hesabı'!G29=""),"",'Kıdem Hesabı'!G29)</f>
      </c>
      <c r="F29" s="16"/>
      <c r="G29" s="11">
        <f>IF(OR(C29="",D29=""),"",IF(D29&lt;C29,"",DATEDIF(C29,(D29+'Parametreler'!$C$18),"m")))</f>
      </c>
      <c r="H29" s="11">
        <f>IF(G29="","",IF((D29+'Parametreler'!$C$18)&lt;EDATE(C29,'Parametreler'!$C$21),'Parametreler'!$C$24,IF((D29+'Parametreler'!$C$18)&lt;EDATE(C29,'Parametreler'!$C$22),'Parametreler'!$C$25,IF((D29+'Parametreler'!$C$18)&lt;=EDATE(C29,'Parametreler'!$C$23),'Parametreler'!$C$26,'Parametreler'!$C$27))))</f>
      </c>
      <c r="I29" s="11">
        <f>IF(H29="","",H29*7)</f>
      </c>
      <c r="J29" s="12">
        <f>IF(OR(I29="",E29=""),"",IF(F29="Evet",ROUND(E29/'Parametreler'!$C$19*I29,2),0))</f>
      </c>
      <c r="K29" s="12">
        <f>IF(J29="","",ROUND(J29*'Parametreler'!$C$16,2))</f>
      </c>
      <c r="L29" s="17"/>
      <c r="M29" s="12">
        <f>IF(J29="","",J29-K29-IF(L29="",0,L29))</f>
      </c>
      <c r="N29" s="12">
        <f>IF(B29="","",IF('Kıdem Hesabı'!P29="",0,'Kıdem Hesabı'!P29)+IF(M29="",0,M29))</f>
      </c>
      <c r="O29" s="13">
        <f>IF(OR(J29=""),"",IF(AND(J29&gt;0,L29=""),"Gelir vergisi girilmedi",""))</f>
      </c>
    </row>
    <row r="30" ht="18" customHeight="1" spans="1:15" x14ac:dyDescent="0.25">
      <c r="A30" s="6">
        <v>25</v>
      </c>
      <c r="B30" s="13">
        <f>IF('Kıdem Hesabı'!C30="","",'Kıdem Hesabı'!C30)</f>
      </c>
      <c r="C30" s="22">
        <f>IF(OR('Kıdem Hesabı'!C30="",'Kıdem Hesabı'!D30=""),"",'Kıdem Hesabı'!D30)</f>
      </c>
      <c r="D30" s="22">
        <f>IF(OR('Kıdem Hesabı'!C30="",'Kıdem Hesabı'!E30=""),"",'Kıdem Hesabı'!E30)</f>
      </c>
      <c r="E30" s="12">
        <f>IF(OR('Kıdem Hesabı'!C30="",'Kıdem Hesabı'!G30=""),"",'Kıdem Hesabı'!G30)</f>
      </c>
      <c r="F30" s="16"/>
      <c r="G30" s="11">
        <f>IF(OR(C30="",D30=""),"",IF(D30&lt;C30,"",DATEDIF(C30,(D30+'Parametreler'!$C$18),"m")))</f>
      </c>
      <c r="H30" s="11">
        <f>IF(G30="","",IF((D30+'Parametreler'!$C$18)&lt;EDATE(C30,'Parametreler'!$C$21),'Parametreler'!$C$24,IF((D30+'Parametreler'!$C$18)&lt;EDATE(C30,'Parametreler'!$C$22),'Parametreler'!$C$25,IF((D30+'Parametreler'!$C$18)&lt;=EDATE(C30,'Parametreler'!$C$23),'Parametreler'!$C$26,'Parametreler'!$C$27))))</f>
      </c>
      <c r="I30" s="11">
        <f>IF(H30="","",H30*7)</f>
      </c>
      <c r="J30" s="12">
        <f>IF(OR(I30="",E30=""),"",IF(F30="Evet",ROUND(E30/'Parametreler'!$C$19*I30,2),0))</f>
      </c>
      <c r="K30" s="12">
        <f>IF(J30="","",ROUND(J30*'Parametreler'!$C$16,2))</f>
      </c>
      <c r="L30" s="17"/>
      <c r="M30" s="12">
        <f>IF(J30="","",J30-K30-IF(L30="",0,L30))</f>
      </c>
      <c r="N30" s="12">
        <f>IF(B30="","",IF('Kıdem Hesabı'!P30="",0,'Kıdem Hesabı'!P30)+IF(M30="",0,M30))</f>
      </c>
      <c r="O30" s="13">
        <f>IF(OR(J30=""),"",IF(AND(J30&gt;0,L30=""),"Gelir vergisi girilmedi",""))</f>
      </c>
    </row>
    <row r="31" ht="18" customHeight="1" spans="1:15" x14ac:dyDescent="0.25">
      <c r="A31" s="6">
        <v>26</v>
      </c>
      <c r="B31" s="13">
        <f>IF('Kıdem Hesabı'!C31="","",'Kıdem Hesabı'!C31)</f>
      </c>
      <c r="C31" s="22">
        <f>IF(OR('Kıdem Hesabı'!C31="",'Kıdem Hesabı'!D31=""),"",'Kıdem Hesabı'!D31)</f>
      </c>
      <c r="D31" s="22">
        <f>IF(OR('Kıdem Hesabı'!C31="",'Kıdem Hesabı'!E31=""),"",'Kıdem Hesabı'!E31)</f>
      </c>
      <c r="E31" s="12">
        <f>IF(OR('Kıdem Hesabı'!C31="",'Kıdem Hesabı'!G31=""),"",'Kıdem Hesabı'!G31)</f>
      </c>
      <c r="F31" s="16"/>
      <c r="G31" s="11">
        <f>IF(OR(C31="",D31=""),"",IF(D31&lt;C31,"",DATEDIF(C31,(D31+'Parametreler'!$C$18),"m")))</f>
      </c>
      <c r="H31" s="11">
        <f>IF(G31="","",IF((D31+'Parametreler'!$C$18)&lt;EDATE(C31,'Parametreler'!$C$21),'Parametreler'!$C$24,IF((D31+'Parametreler'!$C$18)&lt;EDATE(C31,'Parametreler'!$C$22),'Parametreler'!$C$25,IF((D31+'Parametreler'!$C$18)&lt;=EDATE(C31,'Parametreler'!$C$23),'Parametreler'!$C$26,'Parametreler'!$C$27))))</f>
      </c>
      <c r="I31" s="11">
        <f>IF(H31="","",H31*7)</f>
      </c>
      <c r="J31" s="12">
        <f>IF(OR(I31="",E31=""),"",IF(F31="Evet",ROUND(E31/'Parametreler'!$C$19*I31,2),0))</f>
      </c>
      <c r="K31" s="12">
        <f>IF(J31="","",ROUND(J31*'Parametreler'!$C$16,2))</f>
      </c>
      <c r="L31" s="17"/>
      <c r="M31" s="12">
        <f>IF(J31="","",J31-K31-IF(L31="",0,L31))</f>
      </c>
      <c r="N31" s="12">
        <f>IF(B31="","",IF('Kıdem Hesabı'!P31="",0,'Kıdem Hesabı'!P31)+IF(M31="",0,M31))</f>
      </c>
      <c r="O31" s="13">
        <f>IF(OR(J31=""),"",IF(AND(J31&gt;0,L31=""),"Gelir vergisi girilmedi",""))</f>
      </c>
    </row>
    <row r="32" ht="18" customHeight="1" spans="1:15" x14ac:dyDescent="0.25">
      <c r="A32" s="6">
        <v>27</v>
      </c>
      <c r="B32" s="13">
        <f>IF('Kıdem Hesabı'!C32="","",'Kıdem Hesabı'!C32)</f>
      </c>
      <c r="C32" s="22">
        <f>IF(OR('Kıdem Hesabı'!C32="",'Kıdem Hesabı'!D32=""),"",'Kıdem Hesabı'!D32)</f>
      </c>
      <c r="D32" s="22">
        <f>IF(OR('Kıdem Hesabı'!C32="",'Kıdem Hesabı'!E32=""),"",'Kıdem Hesabı'!E32)</f>
      </c>
      <c r="E32" s="12">
        <f>IF(OR('Kıdem Hesabı'!C32="",'Kıdem Hesabı'!G32=""),"",'Kıdem Hesabı'!G32)</f>
      </c>
      <c r="F32" s="16"/>
      <c r="G32" s="11">
        <f>IF(OR(C32="",D32=""),"",IF(D32&lt;C32,"",DATEDIF(C32,(D32+'Parametreler'!$C$18),"m")))</f>
      </c>
      <c r="H32" s="11">
        <f>IF(G32="","",IF((D32+'Parametreler'!$C$18)&lt;EDATE(C32,'Parametreler'!$C$21),'Parametreler'!$C$24,IF((D32+'Parametreler'!$C$18)&lt;EDATE(C32,'Parametreler'!$C$22),'Parametreler'!$C$25,IF((D32+'Parametreler'!$C$18)&lt;=EDATE(C32,'Parametreler'!$C$23),'Parametreler'!$C$26,'Parametreler'!$C$27))))</f>
      </c>
      <c r="I32" s="11">
        <f>IF(H32="","",H32*7)</f>
      </c>
      <c r="J32" s="12">
        <f>IF(OR(I32="",E32=""),"",IF(F32="Evet",ROUND(E32/'Parametreler'!$C$19*I32,2),0))</f>
      </c>
      <c r="K32" s="12">
        <f>IF(J32="","",ROUND(J32*'Parametreler'!$C$16,2))</f>
      </c>
      <c r="L32" s="17"/>
      <c r="M32" s="12">
        <f>IF(J32="","",J32-K32-IF(L32="",0,L32))</f>
      </c>
      <c r="N32" s="12">
        <f>IF(B32="","",IF('Kıdem Hesabı'!P32="",0,'Kıdem Hesabı'!P32)+IF(M32="",0,M32))</f>
      </c>
      <c r="O32" s="13">
        <f>IF(OR(J32=""),"",IF(AND(J32&gt;0,L32=""),"Gelir vergisi girilmedi",""))</f>
      </c>
    </row>
    <row r="33" ht="18" customHeight="1" spans="1:15" x14ac:dyDescent="0.25">
      <c r="A33" s="6">
        <v>28</v>
      </c>
      <c r="B33" s="13">
        <f>IF('Kıdem Hesabı'!C33="","",'Kıdem Hesabı'!C33)</f>
      </c>
      <c r="C33" s="22">
        <f>IF(OR('Kıdem Hesabı'!C33="",'Kıdem Hesabı'!D33=""),"",'Kıdem Hesabı'!D33)</f>
      </c>
      <c r="D33" s="22">
        <f>IF(OR('Kıdem Hesabı'!C33="",'Kıdem Hesabı'!E33=""),"",'Kıdem Hesabı'!E33)</f>
      </c>
      <c r="E33" s="12">
        <f>IF(OR('Kıdem Hesabı'!C33="",'Kıdem Hesabı'!G33=""),"",'Kıdem Hesabı'!G33)</f>
      </c>
      <c r="F33" s="16"/>
      <c r="G33" s="11">
        <f>IF(OR(C33="",D33=""),"",IF(D33&lt;C33,"",DATEDIF(C33,(D33+'Parametreler'!$C$18),"m")))</f>
      </c>
      <c r="H33" s="11">
        <f>IF(G33="","",IF((D33+'Parametreler'!$C$18)&lt;EDATE(C33,'Parametreler'!$C$21),'Parametreler'!$C$24,IF((D33+'Parametreler'!$C$18)&lt;EDATE(C33,'Parametreler'!$C$22),'Parametreler'!$C$25,IF((D33+'Parametreler'!$C$18)&lt;=EDATE(C33,'Parametreler'!$C$23),'Parametreler'!$C$26,'Parametreler'!$C$27))))</f>
      </c>
      <c r="I33" s="11">
        <f>IF(H33="","",H33*7)</f>
      </c>
      <c r="J33" s="12">
        <f>IF(OR(I33="",E33=""),"",IF(F33="Evet",ROUND(E33/'Parametreler'!$C$19*I33,2),0))</f>
      </c>
      <c r="K33" s="12">
        <f>IF(J33="","",ROUND(J33*'Parametreler'!$C$16,2))</f>
      </c>
      <c r="L33" s="17"/>
      <c r="M33" s="12">
        <f>IF(J33="","",J33-K33-IF(L33="",0,L33))</f>
      </c>
      <c r="N33" s="12">
        <f>IF(B33="","",IF('Kıdem Hesabı'!P33="",0,'Kıdem Hesabı'!P33)+IF(M33="",0,M33))</f>
      </c>
      <c r="O33" s="13">
        <f>IF(OR(J33=""),"",IF(AND(J33&gt;0,L33=""),"Gelir vergisi girilmedi",""))</f>
      </c>
    </row>
    <row r="34" ht="18" customHeight="1" spans="1:15" x14ac:dyDescent="0.25">
      <c r="A34" s="6">
        <v>29</v>
      </c>
      <c r="B34" s="13">
        <f>IF('Kıdem Hesabı'!C34="","",'Kıdem Hesabı'!C34)</f>
      </c>
      <c r="C34" s="22">
        <f>IF(OR('Kıdem Hesabı'!C34="",'Kıdem Hesabı'!D34=""),"",'Kıdem Hesabı'!D34)</f>
      </c>
      <c r="D34" s="22">
        <f>IF(OR('Kıdem Hesabı'!C34="",'Kıdem Hesabı'!E34=""),"",'Kıdem Hesabı'!E34)</f>
      </c>
      <c r="E34" s="12">
        <f>IF(OR('Kıdem Hesabı'!C34="",'Kıdem Hesabı'!G34=""),"",'Kıdem Hesabı'!G34)</f>
      </c>
      <c r="F34" s="16"/>
      <c r="G34" s="11">
        <f>IF(OR(C34="",D34=""),"",IF(D34&lt;C34,"",DATEDIF(C34,(D34+'Parametreler'!$C$18),"m")))</f>
      </c>
      <c r="H34" s="11">
        <f>IF(G34="","",IF((D34+'Parametreler'!$C$18)&lt;EDATE(C34,'Parametreler'!$C$21),'Parametreler'!$C$24,IF((D34+'Parametreler'!$C$18)&lt;EDATE(C34,'Parametreler'!$C$22),'Parametreler'!$C$25,IF((D34+'Parametreler'!$C$18)&lt;=EDATE(C34,'Parametreler'!$C$23),'Parametreler'!$C$26,'Parametreler'!$C$27))))</f>
      </c>
      <c r="I34" s="11">
        <f>IF(H34="","",H34*7)</f>
      </c>
      <c r="J34" s="12">
        <f>IF(OR(I34="",E34=""),"",IF(F34="Evet",ROUND(E34/'Parametreler'!$C$19*I34,2),0))</f>
      </c>
      <c r="K34" s="12">
        <f>IF(J34="","",ROUND(J34*'Parametreler'!$C$16,2))</f>
      </c>
      <c r="L34" s="17"/>
      <c r="M34" s="12">
        <f>IF(J34="","",J34-K34-IF(L34="",0,L34))</f>
      </c>
      <c r="N34" s="12">
        <f>IF(B34="","",IF('Kıdem Hesabı'!P34="",0,'Kıdem Hesabı'!P34)+IF(M34="",0,M34))</f>
      </c>
      <c r="O34" s="13">
        <f>IF(OR(J34=""),"",IF(AND(J34&gt;0,L34=""),"Gelir vergisi girilmedi",""))</f>
      </c>
    </row>
    <row r="35" ht="18" customHeight="1" spans="1:15" x14ac:dyDescent="0.25">
      <c r="A35" s="6">
        <v>30</v>
      </c>
      <c r="B35" s="13">
        <f>IF('Kıdem Hesabı'!C35="","",'Kıdem Hesabı'!C35)</f>
      </c>
      <c r="C35" s="22">
        <f>IF(OR('Kıdem Hesabı'!C35="",'Kıdem Hesabı'!D35=""),"",'Kıdem Hesabı'!D35)</f>
      </c>
      <c r="D35" s="22">
        <f>IF(OR('Kıdem Hesabı'!C35="",'Kıdem Hesabı'!E35=""),"",'Kıdem Hesabı'!E35)</f>
      </c>
      <c r="E35" s="12">
        <f>IF(OR('Kıdem Hesabı'!C35="",'Kıdem Hesabı'!G35=""),"",'Kıdem Hesabı'!G35)</f>
      </c>
      <c r="F35" s="16"/>
      <c r="G35" s="11">
        <f>IF(OR(C35="",D35=""),"",IF(D35&lt;C35,"",DATEDIF(C35,(D35+'Parametreler'!$C$18),"m")))</f>
      </c>
      <c r="H35" s="11">
        <f>IF(G35="","",IF((D35+'Parametreler'!$C$18)&lt;EDATE(C35,'Parametreler'!$C$21),'Parametreler'!$C$24,IF((D35+'Parametreler'!$C$18)&lt;EDATE(C35,'Parametreler'!$C$22),'Parametreler'!$C$25,IF((D35+'Parametreler'!$C$18)&lt;=EDATE(C35,'Parametreler'!$C$23),'Parametreler'!$C$26,'Parametreler'!$C$27))))</f>
      </c>
      <c r="I35" s="11">
        <f>IF(H35="","",H35*7)</f>
      </c>
      <c r="J35" s="12">
        <f>IF(OR(I35="",E35=""),"",IF(F35="Evet",ROUND(E35/'Parametreler'!$C$19*I35,2),0))</f>
      </c>
      <c r="K35" s="12">
        <f>IF(J35="","",ROUND(J35*'Parametreler'!$C$16,2))</f>
      </c>
      <c r="L35" s="17"/>
      <c r="M35" s="12">
        <f>IF(J35="","",J35-K35-IF(L35="",0,L35))</f>
      </c>
      <c r="N35" s="12">
        <f>IF(B35="","",IF('Kıdem Hesabı'!P35="",0,'Kıdem Hesabı'!P35)+IF(M35="",0,M35))</f>
      </c>
      <c r="O35" s="13">
        <f>IF(OR(J35=""),"",IF(AND(J35&gt;0,L35=""),"Gelir vergisi girilmedi",""))</f>
      </c>
    </row>
    <row r="36" ht="18" customHeight="1" spans="1:15" x14ac:dyDescent="0.25">
      <c r="A36" s="6">
        <v>31</v>
      </c>
      <c r="B36" s="13">
        <f>IF('Kıdem Hesabı'!C36="","",'Kıdem Hesabı'!C36)</f>
      </c>
      <c r="C36" s="22">
        <f>IF(OR('Kıdem Hesabı'!C36="",'Kıdem Hesabı'!D36=""),"",'Kıdem Hesabı'!D36)</f>
      </c>
      <c r="D36" s="22">
        <f>IF(OR('Kıdem Hesabı'!C36="",'Kıdem Hesabı'!E36=""),"",'Kıdem Hesabı'!E36)</f>
      </c>
      <c r="E36" s="12">
        <f>IF(OR('Kıdem Hesabı'!C36="",'Kıdem Hesabı'!G36=""),"",'Kıdem Hesabı'!G36)</f>
      </c>
      <c r="F36" s="16"/>
      <c r="G36" s="11">
        <f>IF(OR(C36="",D36=""),"",IF(D36&lt;C36,"",DATEDIF(C36,(D36+'Parametreler'!$C$18),"m")))</f>
      </c>
      <c r="H36" s="11">
        <f>IF(G36="","",IF((D36+'Parametreler'!$C$18)&lt;EDATE(C36,'Parametreler'!$C$21),'Parametreler'!$C$24,IF((D36+'Parametreler'!$C$18)&lt;EDATE(C36,'Parametreler'!$C$22),'Parametreler'!$C$25,IF((D36+'Parametreler'!$C$18)&lt;=EDATE(C36,'Parametreler'!$C$23),'Parametreler'!$C$26,'Parametreler'!$C$27))))</f>
      </c>
      <c r="I36" s="11">
        <f>IF(H36="","",H36*7)</f>
      </c>
      <c r="J36" s="12">
        <f>IF(OR(I36="",E36=""),"",IF(F36="Evet",ROUND(E36/'Parametreler'!$C$19*I36,2),0))</f>
      </c>
      <c r="K36" s="12">
        <f>IF(J36="","",ROUND(J36*'Parametreler'!$C$16,2))</f>
      </c>
      <c r="L36" s="17"/>
      <c r="M36" s="12">
        <f>IF(J36="","",J36-K36-IF(L36="",0,L36))</f>
      </c>
      <c r="N36" s="12">
        <f>IF(B36="","",IF('Kıdem Hesabı'!P36="",0,'Kıdem Hesabı'!P36)+IF(M36="",0,M36))</f>
      </c>
      <c r="O36" s="13">
        <f>IF(OR(J36=""),"",IF(AND(J36&gt;0,L36=""),"Gelir vergisi girilmedi",""))</f>
      </c>
    </row>
    <row r="37" ht="18" customHeight="1" spans="1:15" x14ac:dyDescent="0.25">
      <c r="A37" s="6">
        <v>32</v>
      </c>
      <c r="B37" s="13">
        <f>IF('Kıdem Hesabı'!C37="","",'Kıdem Hesabı'!C37)</f>
      </c>
      <c r="C37" s="22">
        <f>IF(OR('Kıdem Hesabı'!C37="",'Kıdem Hesabı'!D37=""),"",'Kıdem Hesabı'!D37)</f>
      </c>
      <c r="D37" s="22">
        <f>IF(OR('Kıdem Hesabı'!C37="",'Kıdem Hesabı'!E37=""),"",'Kıdem Hesabı'!E37)</f>
      </c>
      <c r="E37" s="12">
        <f>IF(OR('Kıdem Hesabı'!C37="",'Kıdem Hesabı'!G37=""),"",'Kıdem Hesabı'!G37)</f>
      </c>
      <c r="F37" s="16"/>
      <c r="G37" s="11">
        <f>IF(OR(C37="",D37=""),"",IF(D37&lt;C37,"",DATEDIF(C37,(D37+'Parametreler'!$C$18),"m")))</f>
      </c>
      <c r="H37" s="11">
        <f>IF(G37="","",IF((D37+'Parametreler'!$C$18)&lt;EDATE(C37,'Parametreler'!$C$21),'Parametreler'!$C$24,IF((D37+'Parametreler'!$C$18)&lt;EDATE(C37,'Parametreler'!$C$22),'Parametreler'!$C$25,IF((D37+'Parametreler'!$C$18)&lt;=EDATE(C37,'Parametreler'!$C$23),'Parametreler'!$C$26,'Parametreler'!$C$27))))</f>
      </c>
      <c r="I37" s="11">
        <f>IF(H37="","",H37*7)</f>
      </c>
      <c r="J37" s="12">
        <f>IF(OR(I37="",E37=""),"",IF(F37="Evet",ROUND(E37/'Parametreler'!$C$19*I37,2),0))</f>
      </c>
      <c r="K37" s="12">
        <f>IF(J37="","",ROUND(J37*'Parametreler'!$C$16,2))</f>
      </c>
      <c r="L37" s="17"/>
      <c r="M37" s="12">
        <f>IF(J37="","",J37-K37-IF(L37="",0,L37))</f>
      </c>
      <c r="N37" s="12">
        <f>IF(B37="","",IF('Kıdem Hesabı'!P37="",0,'Kıdem Hesabı'!P37)+IF(M37="",0,M37))</f>
      </c>
      <c r="O37" s="13">
        <f>IF(OR(J37=""),"",IF(AND(J37&gt;0,L37=""),"Gelir vergisi girilmedi",""))</f>
      </c>
    </row>
    <row r="38" ht="18" customHeight="1" spans="1:15" x14ac:dyDescent="0.25">
      <c r="A38" s="6">
        <v>33</v>
      </c>
      <c r="B38" s="13">
        <f>IF('Kıdem Hesabı'!C38="","",'Kıdem Hesabı'!C38)</f>
      </c>
      <c r="C38" s="22">
        <f>IF(OR('Kıdem Hesabı'!C38="",'Kıdem Hesabı'!D38=""),"",'Kıdem Hesabı'!D38)</f>
      </c>
      <c r="D38" s="22">
        <f>IF(OR('Kıdem Hesabı'!C38="",'Kıdem Hesabı'!E38=""),"",'Kıdem Hesabı'!E38)</f>
      </c>
      <c r="E38" s="12">
        <f>IF(OR('Kıdem Hesabı'!C38="",'Kıdem Hesabı'!G38=""),"",'Kıdem Hesabı'!G38)</f>
      </c>
      <c r="F38" s="16"/>
      <c r="G38" s="11">
        <f>IF(OR(C38="",D38=""),"",IF(D38&lt;C38,"",DATEDIF(C38,(D38+'Parametreler'!$C$18),"m")))</f>
      </c>
      <c r="H38" s="11">
        <f>IF(G38="","",IF((D38+'Parametreler'!$C$18)&lt;EDATE(C38,'Parametreler'!$C$21),'Parametreler'!$C$24,IF((D38+'Parametreler'!$C$18)&lt;EDATE(C38,'Parametreler'!$C$22),'Parametreler'!$C$25,IF((D38+'Parametreler'!$C$18)&lt;=EDATE(C38,'Parametreler'!$C$23),'Parametreler'!$C$26,'Parametreler'!$C$27))))</f>
      </c>
      <c r="I38" s="11">
        <f>IF(H38="","",H38*7)</f>
      </c>
      <c r="J38" s="12">
        <f>IF(OR(I38="",E38=""),"",IF(F38="Evet",ROUND(E38/'Parametreler'!$C$19*I38,2),0))</f>
      </c>
      <c r="K38" s="12">
        <f>IF(J38="","",ROUND(J38*'Parametreler'!$C$16,2))</f>
      </c>
      <c r="L38" s="17"/>
      <c r="M38" s="12">
        <f>IF(J38="","",J38-K38-IF(L38="",0,L38))</f>
      </c>
      <c r="N38" s="12">
        <f>IF(B38="","",IF('Kıdem Hesabı'!P38="",0,'Kıdem Hesabı'!P38)+IF(M38="",0,M38))</f>
      </c>
      <c r="O38" s="13">
        <f>IF(OR(J38=""),"",IF(AND(J38&gt;0,L38=""),"Gelir vergisi girilmedi",""))</f>
      </c>
    </row>
    <row r="39" ht="18" customHeight="1" spans="1:15" x14ac:dyDescent="0.25">
      <c r="A39" s="6">
        <v>34</v>
      </c>
      <c r="B39" s="13">
        <f>IF('Kıdem Hesabı'!C39="","",'Kıdem Hesabı'!C39)</f>
      </c>
      <c r="C39" s="22">
        <f>IF(OR('Kıdem Hesabı'!C39="",'Kıdem Hesabı'!D39=""),"",'Kıdem Hesabı'!D39)</f>
      </c>
      <c r="D39" s="22">
        <f>IF(OR('Kıdem Hesabı'!C39="",'Kıdem Hesabı'!E39=""),"",'Kıdem Hesabı'!E39)</f>
      </c>
      <c r="E39" s="12">
        <f>IF(OR('Kıdem Hesabı'!C39="",'Kıdem Hesabı'!G39=""),"",'Kıdem Hesabı'!G39)</f>
      </c>
      <c r="F39" s="16"/>
      <c r="G39" s="11">
        <f>IF(OR(C39="",D39=""),"",IF(D39&lt;C39,"",DATEDIF(C39,(D39+'Parametreler'!$C$18),"m")))</f>
      </c>
      <c r="H39" s="11">
        <f>IF(G39="","",IF((D39+'Parametreler'!$C$18)&lt;EDATE(C39,'Parametreler'!$C$21),'Parametreler'!$C$24,IF((D39+'Parametreler'!$C$18)&lt;EDATE(C39,'Parametreler'!$C$22),'Parametreler'!$C$25,IF((D39+'Parametreler'!$C$18)&lt;=EDATE(C39,'Parametreler'!$C$23),'Parametreler'!$C$26,'Parametreler'!$C$27))))</f>
      </c>
      <c r="I39" s="11">
        <f>IF(H39="","",H39*7)</f>
      </c>
      <c r="J39" s="12">
        <f>IF(OR(I39="",E39=""),"",IF(F39="Evet",ROUND(E39/'Parametreler'!$C$19*I39,2),0))</f>
      </c>
      <c r="K39" s="12">
        <f>IF(J39="","",ROUND(J39*'Parametreler'!$C$16,2))</f>
      </c>
      <c r="L39" s="17"/>
      <c r="M39" s="12">
        <f>IF(J39="","",J39-K39-IF(L39="",0,L39))</f>
      </c>
      <c r="N39" s="12">
        <f>IF(B39="","",IF('Kıdem Hesabı'!P39="",0,'Kıdem Hesabı'!P39)+IF(M39="",0,M39))</f>
      </c>
      <c r="O39" s="13">
        <f>IF(OR(J39=""),"",IF(AND(J39&gt;0,L39=""),"Gelir vergisi girilmedi",""))</f>
      </c>
    </row>
    <row r="40" ht="18" customHeight="1" spans="1:15" x14ac:dyDescent="0.25">
      <c r="A40" s="6">
        <v>35</v>
      </c>
      <c r="B40" s="13">
        <f>IF('Kıdem Hesabı'!C40="","",'Kıdem Hesabı'!C40)</f>
      </c>
      <c r="C40" s="22">
        <f>IF(OR('Kıdem Hesabı'!C40="",'Kıdem Hesabı'!D40=""),"",'Kıdem Hesabı'!D40)</f>
      </c>
      <c r="D40" s="22">
        <f>IF(OR('Kıdem Hesabı'!C40="",'Kıdem Hesabı'!E40=""),"",'Kıdem Hesabı'!E40)</f>
      </c>
      <c r="E40" s="12">
        <f>IF(OR('Kıdem Hesabı'!C40="",'Kıdem Hesabı'!G40=""),"",'Kıdem Hesabı'!G40)</f>
      </c>
      <c r="F40" s="16"/>
      <c r="G40" s="11">
        <f>IF(OR(C40="",D40=""),"",IF(D40&lt;C40,"",DATEDIF(C40,(D40+'Parametreler'!$C$18),"m")))</f>
      </c>
      <c r="H40" s="11">
        <f>IF(G40="","",IF((D40+'Parametreler'!$C$18)&lt;EDATE(C40,'Parametreler'!$C$21),'Parametreler'!$C$24,IF((D40+'Parametreler'!$C$18)&lt;EDATE(C40,'Parametreler'!$C$22),'Parametreler'!$C$25,IF((D40+'Parametreler'!$C$18)&lt;=EDATE(C40,'Parametreler'!$C$23),'Parametreler'!$C$26,'Parametreler'!$C$27))))</f>
      </c>
      <c r="I40" s="11">
        <f>IF(H40="","",H40*7)</f>
      </c>
      <c r="J40" s="12">
        <f>IF(OR(I40="",E40=""),"",IF(F40="Evet",ROUND(E40/'Parametreler'!$C$19*I40,2),0))</f>
      </c>
      <c r="K40" s="12">
        <f>IF(J40="","",ROUND(J40*'Parametreler'!$C$16,2))</f>
      </c>
      <c r="L40" s="17"/>
      <c r="M40" s="12">
        <f>IF(J40="","",J40-K40-IF(L40="",0,L40))</f>
      </c>
      <c r="N40" s="12">
        <f>IF(B40="","",IF('Kıdem Hesabı'!P40="",0,'Kıdem Hesabı'!P40)+IF(M40="",0,M40))</f>
      </c>
      <c r="O40" s="13">
        <f>IF(OR(J40=""),"",IF(AND(J40&gt;0,L40=""),"Gelir vergisi girilmedi",""))</f>
      </c>
    </row>
    <row r="41" ht="18" customHeight="1" spans="1:15" x14ac:dyDescent="0.25">
      <c r="A41" s="6">
        <v>36</v>
      </c>
      <c r="B41" s="13">
        <f>IF('Kıdem Hesabı'!C41="","",'Kıdem Hesabı'!C41)</f>
      </c>
      <c r="C41" s="22">
        <f>IF(OR('Kıdem Hesabı'!C41="",'Kıdem Hesabı'!D41=""),"",'Kıdem Hesabı'!D41)</f>
      </c>
      <c r="D41" s="22">
        <f>IF(OR('Kıdem Hesabı'!C41="",'Kıdem Hesabı'!E41=""),"",'Kıdem Hesabı'!E41)</f>
      </c>
      <c r="E41" s="12">
        <f>IF(OR('Kıdem Hesabı'!C41="",'Kıdem Hesabı'!G41=""),"",'Kıdem Hesabı'!G41)</f>
      </c>
      <c r="F41" s="16"/>
      <c r="G41" s="11">
        <f>IF(OR(C41="",D41=""),"",IF(D41&lt;C41,"",DATEDIF(C41,(D41+'Parametreler'!$C$18),"m")))</f>
      </c>
      <c r="H41" s="11">
        <f>IF(G41="","",IF((D41+'Parametreler'!$C$18)&lt;EDATE(C41,'Parametreler'!$C$21),'Parametreler'!$C$24,IF((D41+'Parametreler'!$C$18)&lt;EDATE(C41,'Parametreler'!$C$22),'Parametreler'!$C$25,IF((D41+'Parametreler'!$C$18)&lt;=EDATE(C41,'Parametreler'!$C$23),'Parametreler'!$C$26,'Parametreler'!$C$27))))</f>
      </c>
      <c r="I41" s="11">
        <f>IF(H41="","",H41*7)</f>
      </c>
      <c r="J41" s="12">
        <f>IF(OR(I41="",E41=""),"",IF(F41="Evet",ROUND(E41/'Parametreler'!$C$19*I41,2),0))</f>
      </c>
      <c r="K41" s="12">
        <f>IF(J41="","",ROUND(J41*'Parametreler'!$C$16,2))</f>
      </c>
      <c r="L41" s="17"/>
      <c r="M41" s="12">
        <f>IF(J41="","",J41-K41-IF(L41="",0,L41))</f>
      </c>
      <c r="N41" s="12">
        <f>IF(B41="","",IF('Kıdem Hesabı'!P41="",0,'Kıdem Hesabı'!P41)+IF(M41="",0,M41))</f>
      </c>
      <c r="O41" s="13">
        <f>IF(OR(J41=""),"",IF(AND(J41&gt;0,L41=""),"Gelir vergisi girilmedi",""))</f>
      </c>
    </row>
    <row r="42" ht="18" customHeight="1" spans="1:15" x14ac:dyDescent="0.25">
      <c r="A42" s="6">
        <v>37</v>
      </c>
      <c r="B42" s="13">
        <f>IF('Kıdem Hesabı'!C42="","",'Kıdem Hesabı'!C42)</f>
      </c>
      <c r="C42" s="22">
        <f>IF(OR('Kıdem Hesabı'!C42="",'Kıdem Hesabı'!D42=""),"",'Kıdem Hesabı'!D42)</f>
      </c>
      <c r="D42" s="22">
        <f>IF(OR('Kıdem Hesabı'!C42="",'Kıdem Hesabı'!E42=""),"",'Kıdem Hesabı'!E42)</f>
      </c>
      <c r="E42" s="12">
        <f>IF(OR('Kıdem Hesabı'!C42="",'Kıdem Hesabı'!G42=""),"",'Kıdem Hesabı'!G42)</f>
      </c>
      <c r="F42" s="16"/>
      <c r="G42" s="11">
        <f>IF(OR(C42="",D42=""),"",IF(D42&lt;C42,"",DATEDIF(C42,(D42+'Parametreler'!$C$18),"m")))</f>
      </c>
      <c r="H42" s="11">
        <f>IF(G42="","",IF((D42+'Parametreler'!$C$18)&lt;EDATE(C42,'Parametreler'!$C$21),'Parametreler'!$C$24,IF((D42+'Parametreler'!$C$18)&lt;EDATE(C42,'Parametreler'!$C$22),'Parametreler'!$C$25,IF((D42+'Parametreler'!$C$18)&lt;=EDATE(C42,'Parametreler'!$C$23),'Parametreler'!$C$26,'Parametreler'!$C$27))))</f>
      </c>
      <c r="I42" s="11">
        <f>IF(H42="","",H42*7)</f>
      </c>
      <c r="J42" s="12">
        <f>IF(OR(I42="",E42=""),"",IF(F42="Evet",ROUND(E42/'Parametreler'!$C$19*I42,2),0))</f>
      </c>
      <c r="K42" s="12">
        <f>IF(J42="","",ROUND(J42*'Parametreler'!$C$16,2))</f>
      </c>
      <c r="L42" s="17"/>
      <c r="M42" s="12">
        <f>IF(J42="","",J42-K42-IF(L42="",0,L42))</f>
      </c>
      <c r="N42" s="12">
        <f>IF(B42="","",IF('Kıdem Hesabı'!P42="",0,'Kıdem Hesabı'!P42)+IF(M42="",0,M42))</f>
      </c>
      <c r="O42" s="13">
        <f>IF(OR(J42=""),"",IF(AND(J42&gt;0,L42=""),"Gelir vergisi girilmedi",""))</f>
      </c>
    </row>
    <row r="43" ht="18" customHeight="1" spans="1:15" x14ac:dyDescent="0.25">
      <c r="A43" s="6">
        <v>38</v>
      </c>
      <c r="B43" s="13">
        <f>IF('Kıdem Hesabı'!C43="","",'Kıdem Hesabı'!C43)</f>
      </c>
      <c r="C43" s="22">
        <f>IF(OR('Kıdem Hesabı'!C43="",'Kıdem Hesabı'!D43=""),"",'Kıdem Hesabı'!D43)</f>
      </c>
      <c r="D43" s="22">
        <f>IF(OR('Kıdem Hesabı'!C43="",'Kıdem Hesabı'!E43=""),"",'Kıdem Hesabı'!E43)</f>
      </c>
      <c r="E43" s="12">
        <f>IF(OR('Kıdem Hesabı'!C43="",'Kıdem Hesabı'!G43=""),"",'Kıdem Hesabı'!G43)</f>
      </c>
      <c r="F43" s="16"/>
      <c r="G43" s="11">
        <f>IF(OR(C43="",D43=""),"",IF(D43&lt;C43,"",DATEDIF(C43,(D43+'Parametreler'!$C$18),"m")))</f>
      </c>
      <c r="H43" s="11">
        <f>IF(G43="","",IF((D43+'Parametreler'!$C$18)&lt;EDATE(C43,'Parametreler'!$C$21),'Parametreler'!$C$24,IF((D43+'Parametreler'!$C$18)&lt;EDATE(C43,'Parametreler'!$C$22),'Parametreler'!$C$25,IF((D43+'Parametreler'!$C$18)&lt;=EDATE(C43,'Parametreler'!$C$23),'Parametreler'!$C$26,'Parametreler'!$C$27))))</f>
      </c>
      <c r="I43" s="11">
        <f>IF(H43="","",H43*7)</f>
      </c>
      <c r="J43" s="12">
        <f>IF(OR(I43="",E43=""),"",IF(F43="Evet",ROUND(E43/'Parametreler'!$C$19*I43,2),0))</f>
      </c>
      <c r="K43" s="12">
        <f>IF(J43="","",ROUND(J43*'Parametreler'!$C$16,2))</f>
      </c>
      <c r="L43" s="17"/>
      <c r="M43" s="12">
        <f>IF(J43="","",J43-K43-IF(L43="",0,L43))</f>
      </c>
      <c r="N43" s="12">
        <f>IF(B43="","",IF('Kıdem Hesabı'!P43="",0,'Kıdem Hesabı'!P43)+IF(M43="",0,M43))</f>
      </c>
      <c r="O43" s="13">
        <f>IF(OR(J43=""),"",IF(AND(J43&gt;0,L43=""),"Gelir vergisi girilmedi",""))</f>
      </c>
    </row>
    <row r="44" ht="18" customHeight="1" spans="1:15" x14ac:dyDescent="0.25">
      <c r="A44" s="6">
        <v>39</v>
      </c>
      <c r="B44" s="13">
        <f>IF('Kıdem Hesabı'!C44="","",'Kıdem Hesabı'!C44)</f>
      </c>
      <c r="C44" s="22">
        <f>IF(OR('Kıdem Hesabı'!C44="",'Kıdem Hesabı'!D44=""),"",'Kıdem Hesabı'!D44)</f>
      </c>
      <c r="D44" s="22">
        <f>IF(OR('Kıdem Hesabı'!C44="",'Kıdem Hesabı'!E44=""),"",'Kıdem Hesabı'!E44)</f>
      </c>
      <c r="E44" s="12">
        <f>IF(OR('Kıdem Hesabı'!C44="",'Kıdem Hesabı'!G44=""),"",'Kıdem Hesabı'!G44)</f>
      </c>
      <c r="F44" s="16"/>
      <c r="G44" s="11">
        <f>IF(OR(C44="",D44=""),"",IF(D44&lt;C44,"",DATEDIF(C44,(D44+'Parametreler'!$C$18),"m")))</f>
      </c>
      <c r="H44" s="11">
        <f>IF(G44="","",IF((D44+'Parametreler'!$C$18)&lt;EDATE(C44,'Parametreler'!$C$21),'Parametreler'!$C$24,IF((D44+'Parametreler'!$C$18)&lt;EDATE(C44,'Parametreler'!$C$22),'Parametreler'!$C$25,IF((D44+'Parametreler'!$C$18)&lt;=EDATE(C44,'Parametreler'!$C$23),'Parametreler'!$C$26,'Parametreler'!$C$27))))</f>
      </c>
      <c r="I44" s="11">
        <f>IF(H44="","",H44*7)</f>
      </c>
      <c r="J44" s="12">
        <f>IF(OR(I44="",E44=""),"",IF(F44="Evet",ROUND(E44/'Parametreler'!$C$19*I44,2),0))</f>
      </c>
      <c r="K44" s="12">
        <f>IF(J44="","",ROUND(J44*'Parametreler'!$C$16,2))</f>
      </c>
      <c r="L44" s="17"/>
      <c r="M44" s="12">
        <f>IF(J44="","",J44-K44-IF(L44="",0,L44))</f>
      </c>
      <c r="N44" s="12">
        <f>IF(B44="","",IF('Kıdem Hesabı'!P44="",0,'Kıdem Hesabı'!P44)+IF(M44="",0,M44))</f>
      </c>
      <c r="O44" s="13">
        <f>IF(OR(J44=""),"",IF(AND(J44&gt;0,L44=""),"Gelir vergisi girilmedi",""))</f>
      </c>
    </row>
    <row r="45" ht="18" customHeight="1" spans="1:15" x14ac:dyDescent="0.25">
      <c r="A45" s="6">
        <v>40</v>
      </c>
      <c r="B45" s="13">
        <f>IF('Kıdem Hesabı'!C45="","",'Kıdem Hesabı'!C45)</f>
      </c>
      <c r="C45" s="22">
        <f>IF(OR('Kıdem Hesabı'!C45="",'Kıdem Hesabı'!D45=""),"",'Kıdem Hesabı'!D45)</f>
      </c>
      <c r="D45" s="22">
        <f>IF(OR('Kıdem Hesabı'!C45="",'Kıdem Hesabı'!E45=""),"",'Kıdem Hesabı'!E45)</f>
      </c>
      <c r="E45" s="12">
        <f>IF(OR('Kıdem Hesabı'!C45="",'Kıdem Hesabı'!G45=""),"",'Kıdem Hesabı'!G45)</f>
      </c>
      <c r="F45" s="16"/>
      <c r="G45" s="11">
        <f>IF(OR(C45="",D45=""),"",IF(D45&lt;C45,"",DATEDIF(C45,(D45+'Parametreler'!$C$18),"m")))</f>
      </c>
      <c r="H45" s="11">
        <f>IF(G45="","",IF((D45+'Parametreler'!$C$18)&lt;EDATE(C45,'Parametreler'!$C$21),'Parametreler'!$C$24,IF((D45+'Parametreler'!$C$18)&lt;EDATE(C45,'Parametreler'!$C$22),'Parametreler'!$C$25,IF((D45+'Parametreler'!$C$18)&lt;=EDATE(C45,'Parametreler'!$C$23),'Parametreler'!$C$26,'Parametreler'!$C$27))))</f>
      </c>
      <c r="I45" s="11">
        <f>IF(H45="","",H45*7)</f>
      </c>
      <c r="J45" s="12">
        <f>IF(OR(I45="",E45=""),"",IF(F45="Evet",ROUND(E45/'Parametreler'!$C$19*I45,2),0))</f>
      </c>
      <c r="K45" s="12">
        <f>IF(J45="","",ROUND(J45*'Parametreler'!$C$16,2))</f>
      </c>
      <c r="L45" s="17"/>
      <c r="M45" s="12">
        <f>IF(J45="","",J45-K45-IF(L45="",0,L45))</f>
      </c>
      <c r="N45" s="12">
        <f>IF(B45="","",IF('Kıdem Hesabı'!P45="",0,'Kıdem Hesabı'!P45)+IF(M45="",0,M45))</f>
      </c>
      <c r="O45" s="13">
        <f>IF(OR(J45=""),"",IF(AND(J45&gt;0,L45=""),"Gelir vergisi girilmedi",""))</f>
      </c>
    </row>
    <row r="46" ht="22" customHeight="1" spans="1:15" x14ac:dyDescent="0.25">
      <c r="A46" s="18" t="s">
        <v>30</v>
      </c>
      <c r="B46" s="18"/>
      <c r="C46" s="19"/>
      <c r="D46" s="19"/>
      <c r="E46" s="20"/>
      <c r="F46" s="18"/>
      <c r="G46" s="21"/>
      <c r="H46" s="21"/>
      <c r="I46" s="21"/>
      <c r="J46" s="20">
        <f>SUM(J6:J45)</f>
      </c>
      <c r="K46" s="20">
        <f>SUM(K6:K45)</f>
      </c>
      <c r="L46" s="20">
        <f>SUM(L6:L45)</f>
      </c>
      <c r="M46" s="20">
        <f>SUM(M6:M45)</f>
      </c>
      <c r="N46" s="20">
        <f>SUM(N6:N45)</f>
      </c>
      <c r="O46" s="18"/>
    </row>
  </sheetData>
  <autoFilter ref="A5:O5"/>
  <conditionalFormatting sqref="O6:O45">
    <cfRule type="cellIs" dxfId="2" priority="1" operator="equal">
      <formula>"Gelir vergisi girilmedi"</formula>
    </cfRule>
  </conditionalFormatting>
  <dataValidations count="2">
    <dataValidation type="list" allowBlank="1" showErrorMessage="1" errorTitle="Geçersiz değer" error="Listeden seçin: Evet, Hayır" sqref="F10:F45">
      <formula1>"Evet,Hayır"</formula1>
    </dataValidation>
    <dataValidation type="list" allowBlank="1" showErrorMessage="1" errorTitle="Geçersiz değer" error="Listeden seçin: Evet, Hayır" sqref="F6:F45">
      <formula1>"Evet,Hayır"</formula1>
    </dataValidation>
  </dataValidations>
  <hyperlinks>
    <hyperlink ref="B3" r:id="rId1"/>
  </hyperlink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&amp;L&amp;8İK Partner · ikpartner.com&amp;R&amp;8Sayfa &amp;P / &amp;N</oddFooter>
  </headerFooter>
  <drawing r:id="rId4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7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46" customWidth="1"/>
    <col min="3" max="3" width="22" customWidth="1"/>
    <col min="4" max="4" width="40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4" x14ac:dyDescent="0.25">
      <c r="A4" s="4"/>
      <c r="B4" s="4"/>
      <c r="C4" s="4"/>
      <c r="D4" s="4"/>
    </row>
    <row r="5" ht="24" customHeight="1" spans="2:2" x14ac:dyDescent="0.25">
      <c r="B5" s="23" t="s">
        <v>40</v>
      </c>
    </row>
    <row r="6" ht="20" customHeight="1" spans="2:4" x14ac:dyDescent="0.25">
      <c r="B6" s="24" t="s">
        <v>41</v>
      </c>
      <c r="C6" s="25">
        <v>45658</v>
      </c>
    </row>
    <row r="7" ht="20" customHeight="1" spans="2:4" x14ac:dyDescent="0.25">
      <c r="B7" s="24" t="s">
        <v>42</v>
      </c>
      <c r="C7" s="26">
        <v>46655.43</v>
      </c>
    </row>
    <row r="8" ht="20" customHeight="1" spans="2:4" x14ac:dyDescent="0.25">
      <c r="B8" s="24" t="s">
        <v>43</v>
      </c>
      <c r="C8" s="25">
        <v>45839</v>
      </c>
    </row>
    <row r="9" ht="20" customHeight="1" spans="2:4" x14ac:dyDescent="0.25">
      <c r="B9" s="24" t="s">
        <v>44</v>
      </c>
      <c r="C9" s="26">
        <v>53919.68</v>
      </c>
    </row>
    <row r="10" ht="20" customHeight="1" spans="2:4" x14ac:dyDescent="0.25">
      <c r="B10" s="24" t="s">
        <v>45</v>
      </c>
      <c r="C10" s="25">
        <v>46023</v>
      </c>
    </row>
    <row r="11" ht="20" customHeight="1" spans="2:4" x14ac:dyDescent="0.25">
      <c r="B11" s="24" t="s">
        <v>46</v>
      </c>
      <c r="C11" s="26">
        <v>64948.77</v>
      </c>
    </row>
    <row r="12" ht="20" customHeight="1" spans="2:4" x14ac:dyDescent="0.25">
      <c r="B12" s="24" t="s">
        <v>47</v>
      </c>
      <c r="C12" s="25">
        <v>46204</v>
      </c>
    </row>
    <row r="13" ht="20" customHeight="1" spans="2:4" x14ac:dyDescent="0.25">
      <c r="B13" s="24" t="s">
        <v>48</v>
      </c>
      <c r="C13" s="26">
        <v>73729.87</v>
      </c>
      <c r="D13" s="27" t="s">
        <v>49</v>
      </c>
    </row>
    <row r="14" ht="20" customHeight="1" spans="2:4" x14ac:dyDescent="0.25">
      <c r="B14" s="24" t="s">
        <v>50</v>
      </c>
      <c r="C14" s="25">
        <v>46387</v>
      </c>
      <c r="D14" s="27" t="s">
        <v>51</v>
      </c>
    </row>
    <row r="15" ht="24" customHeight="1" spans="2:2" x14ac:dyDescent="0.25">
      <c r="B15" s="23" t="s">
        <v>52</v>
      </c>
    </row>
    <row r="16" ht="20" customHeight="1" spans="2:4" x14ac:dyDescent="0.25">
      <c r="B16" s="24" t="s">
        <v>53</v>
      </c>
      <c r="C16" s="28">
        <v>0.00759</v>
      </c>
      <c r="D16" s="27" t="s">
        <v>54</v>
      </c>
    </row>
    <row r="17" ht="20" customHeight="1" spans="2:4" x14ac:dyDescent="0.25">
      <c r="B17" s="24" t="s">
        <v>55</v>
      </c>
      <c r="C17" s="29">
        <v>365</v>
      </c>
      <c r="D17" s="27" t="s">
        <v>56</v>
      </c>
    </row>
    <row r="18" ht="20" customHeight="1" spans="2:4" x14ac:dyDescent="0.25">
      <c r="B18" s="24" t="s">
        <v>57</v>
      </c>
      <c r="C18" s="29">
        <v>1</v>
      </c>
      <c r="D18" s="27" t="s">
        <v>58</v>
      </c>
    </row>
    <row r="19" ht="20" customHeight="1" spans="2:4" x14ac:dyDescent="0.25">
      <c r="B19" s="24" t="s">
        <v>59</v>
      </c>
      <c r="C19" s="29">
        <v>30</v>
      </c>
      <c r="D19" s="27" t="s">
        <v>60</v>
      </c>
    </row>
    <row r="20" ht="24" customHeight="1" spans="2:2" x14ac:dyDescent="0.25">
      <c r="B20" s="23" t="s">
        <v>61</v>
      </c>
    </row>
    <row r="21" ht="20" customHeight="1" spans="2:4" x14ac:dyDescent="0.25">
      <c r="B21" s="24" t="s">
        <v>62</v>
      </c>
      <c r="C21" s="29">
        <v>6</v>
      </c>
    </row>
    <row r="22" ht="20" customHeight="1" spans="2:4" x14ac:dyDescent="0.25">
      <c r="B22" s="24" t="s">
        <v>63</v>
      </c>
      <c r="C22" s="29">
        <v>18</v>
      </c>
    </row>
    <row r="23" ht="20" customHeight="1" spans="2:4" x14ac:dyDescent="0.25">
      <c r="B23" s="24" t="s">
        <v>64</v>
      </c>
      <c r="C23" s="29">
        <v>36</v>
      </c>
    </row>
    <row r="24" ht="20" customHeight="1" spans="2:4" x14ac:dyDescent="0.25">
      <c r="B24" s="24" t="s">
        <v>65</v>
      </c>
      <c r="C24" s="29">
        <v>2</v>
      </c>
    </row>
    <row r="25" ht="20" customHeight="1" spans="2:4" x14ac:dyDescent="0.25">
      <c r="B25" s="24" t="s">
        <v>66</v>
      </c>
      <c r="C25" s="29">
        <v>4</v>
      </c>
    </row>
    <row r="26" ht="20" customHeight="1" spans="2:4" x14ac:dyDescent="0.25">
      <c r="B26" s="24" t="s">
        <v>67</v>
      </c>
      <c r="C26" s="29">
        <v>6</v>
      </c>
    </row>
    <row r="27" ht="20" customHeight="1" spans="2:4" x14ac:dyDescent="0.25">
      <c r="B27" s="24" t="s">
        <v>68</v>
      </c>
      <c r="C27" s="29">
        <v>8</v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0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46" customWidth="1"/>
    <col min="3" max="3" width="22" customWidth="1"/>
    <col min="4" max="4" width="40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4" x14ac:dyDescent="0.25">
      <c r="A4" s="4"/>
      <c r="B4" s="4"/>
      <c r="C4" s="4"/>
      <c r="D4" s="4"/>
    </row>
    <row r="5" ht="24" customHeight="1" spans="2:2" x14ac:dyDescent="0.25">
      <c r="B5" s="23" t="s">
        <v>69</v>
      </c>
    </row>
    <row r="6" ht="20" customHeight="1" spans="2:4" x14ac:dyDescent="0.25">
      <c r="B6" s="24" t="s">
        <v>70</v>
      </c>
      <c r="C6" s="30">
        <f>COUNTIF('Kıdem Hesabı'!$Q$6:$Q$45,"Hesaplandı")</f>
      </c>
    </row>
    <row r="7" ht="20" customHeight="1" spans="2:4" x14ac:dyDescent="0.25">
      <c r="B7" s="24" t="s">
        <v>71</v>
      </c>
      <c r="C7" s="31">
        <f>SUM('Kıdem Hesabı'!$N$6:$N$45)</f>
      </c>
    </row>
    <row r="8" ht="20" customHeight="1" spans="2:4" x14ac:dyDescent="0.25">
      <c r="B8" s="24" t="s">
        <v>72</v>
      </c>
      <c r="C8" s="31">
        <f>SUM('Kıdem Hesabı'!$O$6:$O$45)</f>
      </c>
    </row>
    <row r="9" ht="20" customHeight="1" spans="2:4" x14ac:dyDescent="0.25">
      <c r="B9" s="24" t="s">
        <v>73</v>
      </c>
      <c r="C9" s="31">
        <f>SUM('Kıdem Hesabı'!$P$6:$P$45)</f>
      </c>
    </row>
    <row r="10" ht="24" customHeight="1" spans="2:2" x14ac:dyDescent="0.25">
      <c r="B10" s="23" t="s">
        <v>74</v>
      </c>
    </row>
    <row r="11" ht="20" customHeight="1" spans="2:4" x14ac:dyDescent="0.25">
      <c r="B11" s="24" t="s">
        <v>75</v>
      </c>
      <c r="C11" s="31">
        <f>SUM('İhbar Hesabı'!$J$6:$J$45)</f>
      </c>
    </row>
    <row r="12" ht="20" customHeight="1" spans="2:4" x14ac:dyDescent="0.25">
      <c r="B12" s="24" t="s">
        <v>76</v>
      </c>
      <c r="C12" s="31">
        <f>SUM('İhbar Hesabı'!$K$6:$K$45)</f>
      </c>
    </row>
    <row r="13" ht="20" customHeight="1" spans="2:4" x14ac:dyDescent="0.25">
      <c r="B13" s="24" t="s">
        <v>77</v>
      </c>
      <c r="C13" s="31">
        <f>SUM('İhbar Hesabı'!$L$6:$L$45)</f>
      </c>
    </row>
    <row r="14" ht="20" customHeight="1" spans="2:4" x14ac:dyDescent="0.25">
      <c r="B14" s="24" t="s">
        <v>78</v>
      </c>
      <c r="C14" s="31">
        <f>SUM('İhbar Hesabı'!$M$6:$M$45)</f>
      </c>
    </row>
    <row r="15" ht="20" customHeight="1" spans="2:4" x14ac:dyDescent="0.25">
      <c r="B15" s="24" t="s">
        <v>79</v>
      </c>
      <c r="C15" s="30">
        <f>COUNTIF('İhbar Hesabı'!$O$6:$O$45,"Gelir vergisi girilmedi")</f>
      </c>
      <c r="D15" s="27" t="s">
        <v>80</v>
      </c>
    </row>
    <row r="16" ht="24" customHeight="1" spans="2:2" x14ac:dyDescent="0.25">
      <c r="B16" s="23" t="s">
        <v>81</v>
      </c>
    </row>
    <row r="17" ht="20" customHeight="1" spans="2:4" x14ac:dyDescent="0.25">
      <c r="B17" s="24" t="s">
        <v>82</v>
      </c>
      <c r="C17" s="31">
        <f>C9+C14</f>
      </c>
    </row>
    <row r="18" ht="24" customHeight="1" spans="2:2" x14ac:dyDescent="0.25">
      <c r="B18" s="23" t="s">
        <v>83</v>
      </c>
    </row>
    <row r="19" ht="20" customHeight="1" spans="2:4" x14ac:dyDescent="0.25">
      <c r="B19" s="24" t="s">
        <v>84</v>
      </c>
      <c r="C19" s="28" t="s">
        <v>85</v>
      </c>
    </row>
    <row r="20" ht="20" customHeight="1" spans="2:4" x14ac:dyDescent="0.25">
      <c r="B20" s="24" t="s">
        <v>86</v>
      </c>
      <c r="C20" s="28" t="s">
        <v>85</v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1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100" customWidth="1"/>
  </cols>
  <sheetData>
    <row r="1" ht="34" customHeight="1" spans="2:2" x14ac:dyDescent="0.25">
      <c r="B1" s="1" t="s">
        <v>87</v>
      </c>
    </row>
    <row r="2" ht="18" customHeight="1" spans="2:2" x14ac:dyDescent="0.25">
      <c r="B2" s="2" t="s">
        <v>0</v>
      </c>
    </row>
    <row r="3" ht="16" customHeight="1" spans="2:2" x14ac:dyDescent="0.25">
      <c r="B3" s="3" t="s">
        <v>2</v>
      </c>
    </row>
    <row r="4" spans="1:2" x14ac:dyDescent="0.25">
      <c r="A4" s="4"/>
      <c r="B4" s="4"/>
    </row>
    <row r="5" ht="60" customHeight="1" spans="2:2" x14ac:dyDescent="0.25">
      <c r="B5" s="32" t="s">
        <v>88</v>
      </c>
    </row>
    <row r="7" ht="22" customHeight="1" spans="2:2" x14ac:dyDescent="0.25">
      <c r="B7" s="33" t="s">
        <v>89</v>
      </c>
    </row>
    <row r="8" ht="45" customHeight="1" spans="2:2" x14ac:dyDescent="0.25">
      <c r="B8" s="32" t="s">
        <v>90</v>
      </c>
    </row>
    <row r="9" ht="30" customHeight="1" spans="2:2" x14ac:dyDescent="0.25">
      <c r="B9" s="32" t="s">
        <v>91</v>
      </c>
    </row>
    <row r="10" ht="30" customHeight="1" spans="2:2" x14ac:dyDescent="0.25">
      <c r="B10" s="32" t="s">
        <v>92</v>
      </c>
    </row>
    <row r="11" ht="45" customHeight="1" spans="2:2" x14ac:dyDescent="0.25">
      <c r="B11" s="32" t="s">
        <v>93</v>
      </c>
    </row>
    <row r="12" ht="30" customHeight="1" spans="2:2" x14ac:dyDescent="0.25">
      <c r="B12" s="32" t="s">
        <v>94</v>
      </c>
    </row>
    <row r="13" ht="30" customHeight="1" spans="2:2" x14ac:dyDescent="0.25">
      <c r="B13" s="32" t="s">
        <v>95</v>
      </c>
    </row>
    <row r="14" ht="30" customHeight="1" spans="2:2" x14ac:dyDescent="0.25">
      <c r="B14" s="32" t="s">
        <v>96</v>
      </c>
    </row>
    <row r="15" ht="8" customHeight="1" spans="2:2" x14ac:dyDescent="0.25">
      <c r="B15" s="32" t="s">
        <v>97</v>
      </c>
    </row>
    <row r="16" ht="30" customHeight="1" spans="2:2" x14ac:dyDescent="0.25">
      <c r="B16" s="34" t="s">
        <v>98</v>
      </c>
    </row>
    <row r="18" ht="20" customHeight="1" spans="2:2" x14ac:dyDescent="0.25">
      <c r="B18" s="35" t="s">
        <v>99</v>
      </c>
    </row>
    <row r="19" ht="30" customHeight="1" spans="2:2" x14ac:dyDescent="0.25">
      <c r="B19" s="32" t="s">
        <v>100</v>
      </c>
    </row>
    <row r="21" ht="18" customHeight="1" spans="2:2" x14ac:dyDescent="0.25">
      <c r="B21" s="36" t="s">
        <v>101</v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Kıdem Hesabı</vt:lpstr>
      <vt:lpstr>İhbar Hesabı</vt:lpstr>
      <vt:lpstr>Parametreler</vt:lpstr>
      <vt:lpstr>Özet</vt:lpstr>
      <vt:lpstr>Nasıl Kullanılır</vt:lpstr>
    </vt:vector>
  </TitlesOfParts>
  <Company>İK Partner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İK Partner</dc:creator>
  <dc:title>Kıdem ve İhbar Tazminatı Hesaplama Tablosu</dc:title>
  <dc:subject/>
  <dc:description/>
  <cp:keywords/>
  <cp:category/>
  <cp:lastModifiedBy>Unknown</cp:lastModifiedBy>
  <dcterms:created xsi:type="dcterms:W3CDTF">2026-10-12T09:00:00Z</dcterms:created>
  <dcterms:modified xsi:type="dcterms:W3CDTF">2026-10-12T09:00:00Z</dcterms:modified>
</cp:coreProperties>
</file>