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Default Extension="vml" ContentType="application/vnd.openxmlformats-officedocument.vmlDrawing"/>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activeTab="0"/>
  </bookViews>
  <sheets>
    <sheet sheetId="1" name="Çalışan Planları" state="visible" r:id="rId4"/>
    <sheet sheetId="2" name="Yetkinlik Açığı" state="visible" r:id="rId5"/>
    <sheet sheetId="3" name="Gelişim Aksiyonları" state="visible" r:id="rId6"/>
    <sheet sheetId="4" name="Özet" state="visible" r:id="rId7"/>
    <sheet sheetId="5" name="Nasıl Kullanılır" state="visible" r:id="rId8"/>
  </sheets>
  <definedNames>
    <definedName name="_xlnm.Print_Titles" localSheetId="0">'Çalışan Planları'!$5:$5</definedName>
    <definedName name="_xlnm.Print_Titles" localSheetId="1">'Yetkinlik Açığı'!$5:$5</definedName>
    <definedName name="_xlnm.Print_Titles" localSheetId="2">'Gelişim Aksiyonları'!$5:$5</definedName>
  </definedNames>
  <calcPr calcId="171027"/>
</workbook>
</file>

<file path=xl/comments1.xml><?xml version="1.0" encoding="utf-8"?>
<comments xmlns="http://schemas.openxmlformats.org/spreadsheetml/2006/main">
  <authors>
    <author>Author</author>
  </authors>
  <commentList>
    <comment ref="Q5" authorId="0">
      <text>
        <r>
          <t>Yetkinlik Açığı sayfasında açığı 2 ve üzeri olan yetkinlik sayısı.</t>
        </r>
      </text>
    </comment>
  </commentList>
</comments>
</file>

<file path=xl/comments2.xml><?xml version="1.0" encoding="utf-8"?>
<comments xmlns="http://schemas.openxmlformats.org/spreadsheetml/2006/main">
  <authors>
    <author>Author</author>
  </authors>
  <commentList>
    <comment ref="F5" authorId="0">
      <text>
        <r>
          <t>Hedef pozisyon için gereken seviye (1 = başlangıç, 5 = uzman).</t>
        </r>
      </text>
    </comment>
    <comment ref="G5" authorId="0">
      <text>
        <r>
          <t>Yönetici ve çalışanın ortak değerlendirmesi (1–5).</t>
        </r>
      </text>
    </comment>
  </commentList>
</comments>
</file>

<file path=xl/sharedStrings.xml><?xml version="1.0" encoding="utf-8"?>
<sst xmlns="http://schemas.openxmlformats.org/spreadsheetml/2006/main" count="171" uniqueCount="131">
  <si>
    <t>Kariyer Gelişim Planı Tablosu</t>
  </si>
  <si>
    <t>[Şirket Unvanı]  ·  Dönem: [Yıl]  ·  Sorumlu: [İK İş Ortağı]</t>
  </si>
  <si>
    <t>ikpartner.com  ·  Ücretsiz İK şablonu  ·  0538 949 22 87</t>
  </si>
  <si>
    <t>Sıra</t>
  </si>
  <si>
    <t>Sicil No</t>
  </si>
  <si>
    <t>Ad Soyad</t>
  </si>
  <si>
    <t>Departman</t>
  </si>
  <si>
    <t>Mevcut Pozisyon</t>
  </si>
  <si>
    <t>Hedef Pozisyon</t>
  </si>
  <si>
    <t>Kariyer Yönü</t>
  </si>
  <si>
    <t>Hazırlık Düzeyi</t>
  </si>
  <si>
    <t>Mentor / Koç</t>
  </si>
  <si>
    <t>Plan Başlangıcı</t>
  </si>
  <si>
    <t>Plan Hedef Tarihi</t>
  </si>
  <si>
    <t>Son Görüşme</t>
  </si>
  <si>
    <t>Sonraki Görüşme</t>
  </si>
  <si>
    <t>Aksiyon Sayısı</t>
  </si>
  <si>
    <t>Tamamlanan</t>
  </si>
  <si>
    <t>İlerleme</t>
  </si>
  <si>
    <t>Yüksek Öncelikli Açık</t>
  </si>
  <si>
    <t>Görüşme Uyarısı</t>
  </si>
  <si>
    <t>Not</t>
  </si>
  <si>
    <t>1001</t>
  </si>
  <si>
    <t>Örnek Çalışan 1</t>
  </si>
  <si>
    <t>Muhasebe</t>
  </si>
  <si>
    <t>Muhasebe Uzmanı</t>
  </si>
  <si>
    <t>Muhasebe Ekip Lideri</t>
  </si>
  <si>
    <t>Yöneticilik</t>
  </si>
  <si>
    <t>1-2 Yıl</t>
  </si>
  <si>
    <t>[Mentor Adı]</t>
  </si>
  <si>
    <t>1002</t>
  </si>
  <si>
    <t>Örnek Çalışan 2</t>
  </si>
  <si>
    <t>Satış</t>
  </si>
  <si>
    <t>Satış Temsilcisi</t>
  </si>
  <si>
    <t>Kilit Müşteri Yöneticisi</t>
  </si>
  <si>
    <t>Uzmanlık</t>
  </si>
  <si>
    <t>Şimdi Hazır</t>
  </si>
  <si>
    <t>1003</t>
  </si>
  <si>
    <t>Örnek Çalışan 3</t>
  </si>
  <si>
    <t>Üretim</t>
  </si>
  <si>
    <t>Vardiya Formeni</t>
  </si>
  <si>
    <t>Üretim Planlama Uzmanı</t>
  </si>
  <si>
    <t>Fonksiyon Değişikliği</t>
  </si>
  <si>
    <t>3+ Yıl</t>
  </si>
  <si>
    <t>Yetkinlik</t>
  </si>
  <si>
    <t>Kategori</t>
  </si>
  <si>
    <t>Gerekli Seviye</t>
  </si>
  <si>
    <t>Mevcut Seviye</t>
  </si>
  <si>
    <t>Açık</t>
  </si>
  <si>
    <t>Öncelik</t>
  </si>
  <si>
    <t>Aksiyon Var mı?</t>
  </si>
  <si>
    <t>Değerlendirme Notu</t>
  </si>
  <si>
    <t>Ekip yönetimi</t>
  </si>
  <si>
    <t>Liderlik</t>
  </si>
  <si>
    <t>Bütçe ve maliyet kontrolü</t>
  </si>
  <si>
    <t>Teknik</t>
  </si>
  <si>
    <t>Müzakere becerisi</t>
  </si>
  <si>
    <t>Davranışsal</t>
  </si>
  <si>
    <t>Üretim planlama yazılımı</t>
  </si>
  <si>
    <t>Talep tahmini ve stok yönetimi</t>
  </si>
  <si>
    <t>İlgili Yetkinlik</t>
  </si>
  <si>
    <t>Aksiyon</t>
  </si>
  <si>
    <t>Tür</t>
  </si>
  <si>
    <t>Sorumlu</t>
  </si>
  <si>
    <t>Başlangıç</t>
  </si>
  <si>
    <t>Hedef Tarih</t>
  </si>
  <si>
    <t>Durum</t>
  </si>
  <si>
    <t>Tamamlanma Tarihi</t>
  </si>
  <si>
    <t>Bütçe</t>
  </si>
  <si>
    <t>Kalan Gün</t>
  </si>
  <si>
    <t>Uyarı</t>
  </si>
  <si>
    <t>Sonuç / Kanıt</t>
  </si>
  <si>
    <t>Yeni başlayan iki çalışanın oryantasyonunda mentorluk</t>
  </si>
  <si>
    <t>Mentorluk / Koçluk</t>
  </si>
  <si>
    <t>[Yönetici]</t>
  </si>
  <si>
    <t>Tamamlandı</t>
  </si>
  <si>
    <t>Liderlik temelleri eğitimi</t>
  </si>
  <si>
    <t>Eğitim</t>
  </si>
  <si>
    <t>[İK]</t>
  </si>
  <si>
    <t>Devam Ediyor</t>
  </si>
  <si>
    <t>Departman bütçe hazırlığına katılım</t>
  </si>
  <si>
    <t>İşte Öğrenme</t>
  </si>
  <si>
    <t>Planlandı</t>
  </si>
  <si>
    <t>Planlama ekibinde 3 aylık rotasyon</t>
  </si>
  <si>
    <t>Proje / Rotasyon</t>
  </si>
  <si>
    <t>[Planlama Müdürü]</t>
  </si>
  <si>
    <t>Stok yönetimi sertifika programı</t>
  </si>
  <si>
    <t>Sertifika</t>
  </si>
  <si>
    <t>TOPLAM</t>
  </si>
  <si>
    <t>Kariyer Gelişim Planı — Özet</t>
  </si>
  <si>
    <t>Çalışanlar</t>
  </si>
  <si>
    <t>Planı olan çalışan sayısı</t>
  </si>
  <si>
    <t>Şimdi hazır</t>
  </si>
  <si>
    <t>Yedekleme planında aday olarak değerlendirin.</t>
  </si>
  <si>
    <t>1–2 yıl içinde hazır</t>
  </si>
  <si>
    <t>3 yıl ve üzeri</t>
  </si>
  <si>
    <t>Görüşmesi geciken çalışan</t>
  </si>
  <si>
    <t>Gelişim Aksiyonları</t>
  </si>
  <si>
    <t>Toplam aksiyon</t>
  </si>
  <si>
    <t>Tamamlanan aksiyon</t>
  </si>
  <si>
    <t>Devam eden aksiyon</t>
  </si>
  <si>
    <t>Geciken aksiyon</t>
  </si>
  <si>
    <t>Tamamlanma oranı</t>
  </si>
  <si>
    <t>Tamamlanan / toplam aksiyon</t>
  </si>
  <si>
    <t>Yetkinlik Açıkları</t>
  </si>
  <si>
    <t>Yüksek öncelikli açık</t>
  </si>
  <si>
    <t>Aksiyonu olmayan yüksek öncelikli açık</t>
  </si>
  <si>
    <t>Bu sayı 0 olmalıdır.</t>
  </si>
  <si>
    <t>Planlanan toplam gelişim bütçesi</t>
  </si>
  <si>
    <t>Tamamlanan aksiyonların bütçesi</t>
  </si>
  <si>
    <t>Onay</t>
  </si>
  <si>
    <t>Son güncelleme</t>
  </si>
  <si>
    <t>[Tarih]</t>
  </si>
  <si>
    <t>Hazırlayan</t>
  </si>
  <si>
    <t>[Ad Soyad]</t>
  </si>
  <si>
    <t>Nasıl Kullanılır?</t>
  </si>
  <si>
    <t>Çalışanların hedef pozisyonlarını, hazırlık düzeylerini, yetkinlik açıklarını ve bu açıkları kapatacak gelişim aksiyonlarını tek dosyada izleyen kariyer gelişim planı tablosu. Aksiyon ilerlemesi, geciken aksiyonlar, aksiyonu olmayan yüksek öncelikli yetkinlik açıkları ve geciken kariyer görüşmeleri otomatik hesaplanır.</t>
  </si>
  <si>
    <t>Kullanım adımları</t>
  </si>
  <si>
    <t>1. Çalışan Planları sayfasında her çalışan için bir satır açın. Sicil No sütunu diğer sayfalarla bağlantı anahtarıdır; her sayfada aynı yazılmalıdır.</t>
  </si>
  <si>
    <t>2. Hedef pozisyonu, kariyer yönünü ve hazırlık düzeyini kariyer gelişim görüşmesinin sonucuna göre doldurun. Sonraki Görüşme tarihini mutlaka girin; geçen veya 30 gün içinde yaklaşan görüşmeler Görüşme Uyarısı sütununda görünür.</t>
  </si>
  <si>
    <t>3. Yetkinlik Açığı sayfasında hedef pozisyon için gereken her yetkinliği ayrı satıra yazın. Gerekli ve Mevcut Seviye'yi 1–5 ölçeğiyle girin; açık ve öncelik otomatik hesaplanır.</t>
  </si>
  <si>
    <t>4. Gelişim Aksiyonları sayfasında her aksiyonu ayrı satıra yazın. İlgili Yetkinlik sütununu Yetkinlik Açığı sayfasındaki adla birebir aynı yazarsanız, açığın bir aksiyonla karşılanıp karşılanmadığı otomatik kontrol edilir.</t>
  </si>
  <si>
    <t>5. Aksiyon tamamlandığında Durum'u "Tamamlandı" yapıp Tamamlanma Tarihi'ni girin. Hedef tarihi geçen ve tamamlanmayan aksiyonlar "Gecikti" uyarısı alır.</t>
  </si>
  <si>
    <t>6. Ad Soyad sütunları Yetkinlik Açığı ve Gelişim Aksiyonları sayfalarında Sicil No'ya göre otomatik gelir; "Sicil bulunamadı" görürseniz Çalışan Planları sayfasındaki sicil numarasını kontrol edin.</t>
  </si>
  <si>
    <t>7. Özet sayfası tüm planın durumunu gösterir. İtalik örnek satırları kendi verilerinizi girmeden önce silin.</t>
  </si>
  <si>
    <t>8. Tabloda yer alan hazırlık değerlendirmeleri terfi veya ücret taahhüdü değildir; bu bilgiler yalnızca yetkili kişilerle paylaşılmalıdır.</t>
  </si>
  <si>
    <t/>
  </si>
  <si>
    <t>Renk kodları: lacivert başlıklar sütun adlarını, gri zeminli hücreler otomatik hesaplanan formülleri gösterir; bu hücrelere veri girmeyin. Açılır listeli hücrelerde yalnızca listedeki değerler kabul edilir.</t>
  </si>
  <si>
    <t>Önemli</t>
  </si>
  <si>
    <t>Bu şablon İK Partner tarafından genel bilgilendirme amacıyla hazırlanmıştır; işletmenize ve güncel mevzuata göre uyarlanmalıdır. Hukuki sonuç doğuran belgelerde hukuk danışmanınıza başvurun.</t>
  </si>
  <si>
    <t>Şablonu işletmenize uyarlamak veya İK süreçlerinizi birlikte kurmak için: ikpartner.com  ·  0538 949 22 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</si>
</sst>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 &quot;₺&quot;"/>
  </numFmts>
  <fonts count="18" x14ac:knownFonts="1">
    <font>
      <color theme="1"/>
      <family val="2"/>
      <scheme val="minor"/>
      <sz val="11"/>
      <name val="Calibri"/>
    </font>
    <font>
      <b/>
      <color rgb="FF0E2849"/>
      <sz val="18"/>
      <name val="Calibri"/>
    </font>
    <font>
      <color rgb="FF5A6B82"/>
      <sz val="10"/>
      <name val="Calibri"/>
    </font>
    <font>
      <color rgb="FF13B8A7"/>
      <sz val="9"/>
      <name val="Calibri"/>
    </font>
    <font>
      <b/>
      <color rgb="FFFFFFFF"/>
      <sz val="10"/>
      <name val="Calibri"/>
    </font>
    <font>
      <color rgb="FF8C9BB0"/>
      <sz val="10"/>
      <name val="Calibri"/>
    </font>
    <font>
      <i/>
      <color rgb="FF3A4A61"/>
      <sz val="10"/>
      <name val="Calibri"/>
    </font>
    <font>
      <color rgb="FF0E2849"/>
      <sz val="10"/>
      <name val="Calibri"/>
    </font>
    <font>
      <color rgb="FF3A4A61"/>
      <sz val="10"/>
      <name val="Calibri"/>
    </font>
    <font>
      <b/>
      <color rgb="FF0E2849"/>
      <sz val="10"/>
      <name val="Calibri"/>
    </font>
    <font>
      <b/>
      <color rgb="FF13B8A7"/>
      <sz val="12"/>
      <name val="Calibri"/>
    </font>
    <font>
      <b/>
      <color rgb="FF0E2849"/>
      <sz val="11"/>
      <name val="Calibri"/>
    </font>
    <font>
      <i/>
      <color rgb="FF5A6B82"/>
      <sz val="9"/>
      <name val="Calibri"/>
    </font>
    <font>
      <b/>
      <color rgb="FF1D5888"/>
      <sz val="11"/>
      <name val="Calibri"/>
    </font>
    <font>
      <b/>
      <color rgb="FF0E2849"/>
      <sz val="12"/>
      <name val="Calibri"/>
    </font>
    <font>
      <i/>
      <color rgb="FF5A6B82"/>
      <sz val="10"/>
      <name val="Calibri"/>
    </font>
    <font>
      <b/>
      <color rgb="FF0B7F74"/>
      <sz val="11"/>
      <name val="Calibri"/>
    </font>
    <font>
      <b/>
      <color rgb="FF13B8A7"/>
      <sz val="10"/>
      <name val="Calibri"/>
    </font>
  </fonts>
  <fills count="6">
    <fill>
      <patternFill patternType="none"/>
    </fill>
    <fill>
      <patternFill patternType="gray125"/>
    </fill>
    <fill>
      <patternFill patternType="solid">
        <fgColor rgb="FF0E2849"/>
      </patternFill>
    </fill>
    <fill>
      <patternFill patternType="solid">
        <fgColor rgb="FFF5F8FB"/>
      </patternFill>
    </fill>
    <fill>
      <patternFill patternType="solid">
        <fgColor rgb="FFE3F6F4"/>
      </patternFill>
    </fill>
    <fill>
      <patternFill patternType="solid">
        <fgColor rgb="FFEAF1F8"/>
      </patternFill>
    </fill>
  </fills>
  <borders count="4">
    <border>
      <left/>
      <right/>
      <top/>
      <bottom/>
      <diagonal/>
    </border>
    <border>
      <left/>
      <right/>
      <top style="medium">
        <color rgb="FF13B8A7"/>
      </top>
      <bottom/>
      <diagonal/>
    </border>
    <border>
      <left style="thin">
        <color rgb="FFDCE4EE"/>
      </left>
      <right style="thin">
        <color rgb="FFDCE4EE"/>
      </right>
      <top style="thin">
        <color rgb="FFDCE4EE"/>
      </top>
      <bottom style="thin">
        <color rgb="FFDCE4EE"/>
      </bottom>
      <diagonal/>
    </border>
    <border>
      <left style="thin">
        <color rgb="FFDCE4EE"/>
      </left>
      <right style="thin">
        <color rgb="FFDCE4EE"/>
      </right>
      <top style="medium">
        <color rgb="FF13B8A7"/>
      </top>
      <bottom style="thin">
        <color rgb="FFDCE4EE"/>
      </bottom>
      <diagonal/>
    </border>
  </borders>
  <cellStyleXfs count="1">
    <xf numFmtId="0" fontId="0" fillId="0" borderId="0"/>
  </cellStyleXfs>
  <cellXfs count="38">
    <xf numFmtId="0" fontId="0" fillId="0" borderId="0" xfId="0"/>
    <xf numFmtId="0" fontId="1" fillId="0" borderId="0" xfId="0" applyFont="1" applyAlignment="1">
      <alignment vertical="center"/>
    </xf>
    <xf numFmtId="0" fontId="2" fillId="0" borderId="0" xfId="0" applyFont="1"/>
    <xf numFmtId="0" fontId="3" fillId="0" borderId="0" xfId="0" applyFont="1"/>
    <xf numFmtId="0" fontId="0" fillId="0" borderId="1" xfId="0" applyBorder="1"/>
    <xf numFmtId="0" fontId="4" fillId="2" borderId="2" xfId="0" applyFont="1" applyFill="1" applyBorder="1" applyAlignment="1">
      <alignment horizontal="center" vertical="center" wrapText="1"/>
    </xf>
    <xf numFmtId="0" fontId="5" fillId="0" borderId="2" xfId="0" applyFont="1" applyBorder="1" applyAlignment="1">
      <alignment horizontal="center"/>
    </xf>
    <xf numFmtId="0" fontId="6" fillId="0" borderId="2" xfId="0" applyFont="1" applyBorder="1"/>
    <xf numFmtId="0" fontId="6" fillId="0" borderId="2" xfId="0" applyFont="1" applyBorder="1" applyAlignment="1">
      <alignment horizontal="center"/>
    </xf>
    <xf numFmtId="164" fontId="6" fillId="0" borderId="2" xfId="0" applyNumberFormat="1" applyFont="1" applyBorder="1" applyAlignment="1">
      <alignment horizontal="center"/>
    </xf>
    <xf numFmtId="3" fontId="7" fillId="3" borderId="2" xfId="0" applyNumberFormat="1" applyFont="1" applyFill="1" applyBorder="1"/>
    <xf numFmtId="9" fontId="7" fillId="3" borderId="2" xfId="0" applyNumberFormat="1" applyFont="1" applyFill="1" applyBorder="1"/>
    <xf numFmtId="0" fontId="7" fillId="3" borderId="2" xfId="0" applyFont="1" applyFill="1" applyBorder="1"/>
    <xf numFmtId="0" fontId="8" fillId="0" borderId="2" xfId="0" applyFont="1" applyBorder="1" applyAlignment="1">
      <alignment vertical="top" wrapText="1"/>
    </xf>
    <xf numFmtId="0" fontId="8" fillId="0" borderId="2" xfId="0" applyFont="1" applyBorder="1"/>
    <xf numFmtId="0" fontId="8" fillId="0" borderId="2" xfId="0" applyFont="1" applyBorder="1" applyAlignment="1">
      <alignment horizontal="center"/>
    </xf>
    <xf numFmtId="164" fontId="8" fillId="0" borderId="2" xfId="0" applyNumberFormat="1" applyFont="1" applyBorder="1" applyAlignment="1">
      <alignment horizontal="center"/>
    </xf>
    <xf numFmtId="3" fontId="6" fillId="0" borderId="2" xfId="0" applyNumberFormat="1" applyFont="1" applyBorder="1"/>
    <xf numFmtId="3" fontId="8" fillId="0" borderId="2" xfId="0" applyNumberFormat="1" applyFont="1" applyBorder="1"/>
    <xf numFmtId="0" fontId="6" fillId="0" borderId="2" xfId="0" applyFont="1" applyBorder="1" applyAlignment="1">
      <alignment vertical="top" wrapText="1"/>
    </xf>
    <xf numFmtId="165" fontId="6" fillId="0" borderId="2" xfId="0" applyNumberFormat="1" applyFont="1" applyBorder="1"/>
    <xf numFmtId="165" fontId="8" fillId="0" borderId="2" xfId="0" applyNumberFormat="1" applyFont="1" applyBorder="1"/>
    <xf numFmtId="0" fontId="9" fillId="4" borderId="3" xfId="0" applyFont="1" applyFill="1" applyBorder="1"/>
    <xf numFmtId="164" fontId="9" fillId="4" borderId="3" xfId="0" applyNumberFormat="1" applyFont="1" applyFill="1" applyBorder="1"/>
    <xf numFmtId="165" fontId="9" fillId="4" borderId="3" xfId="0" applyNumberFormat="1" applyFont="1" applyFill="1" applyBorder="1"/>
    <xf numFmtId="3" fontId="9" fillId="4" borderId="3" xfId="0" applyNumberFormat="1" applyFont="1" applyFill="1" applyBorder="1"/>
    <xf numFmtId="0" fontId="10" fillId="0" borderId="0" xfId="0" applyFont="1"/>
    <xf numFmtId="0" fontId="9" fillId="3" borderId="2" xfId="0" applyFont="1" applyFill="1" applyBorder="1"/>
    <xf numFmtId="3" fontId="11" fillId="0" borderId="2" xfId="0" applyNumberFormat="1" applyFont="1" applyBorder="1" applyAlignment="1">
      <alignment horizontal="right"/>
    </xf>
    <xf numFmtId="0" fontId="12" fillId="0" borderId="0" xfId="0" applyFont="1"/>
    <xf numFmtId="9" fontId="11" fillId="0" borderId="2" xfId="0" applyNumberFormat="1" applyFont="1" applyBorder="1" applyAlignment="1">
      <alignment horizontal="right"/>
    </xf>
    <xf numFmtId="165" fontId="11" fillId="0" borderId="2" xfId="0" applyNumberFormat="1" applyFont="1" applyBorder="1" applyAlignment="1">
      <alignment horizontal="right"/>
    </xf>
    <xf numFmtId="0" fontId="13" fillId="5" borderId="2" xfId="0" applyFont="1" applyFill="1" applyBorder="1" applyAlignment="1">
      <alignment horizontal="right"/>
    </xf>
    <xf numFmtId="0" fontId="8" fillId="0" borderId="0" xfId="0" applyFont="1" applyAlignment="1">
      <alignment vertical="top" wrapText="1"/>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cellXfs>
  <cellStyles count="1">
    <cellStyle name="Normal" xfId="0" builtinId="0"/>
  </cellStyles>
  <dxfs count="14">
    <dxf>
      <fill>
        <patternFill patternType="solid">
          <bgColor rgb="FFDFF5EA"/>
        </patternFill>
      </fill>
    </dxf>
    <dxf>
      <fill>
        <patternFill patternType="solid">
          <bgColor rgb="FFE6F0FA"/>
        </patternFill>
      </fill>
    </dxf>
    <dxf>
      <font>
        <color rgb="FFB42318"/>
      </font>
      <fill>
        <patternFill patternType="solid">
          <bgColor rgb="FFFDE2E1"/>
        </patternFill>
      </fill>
    </dxf>
    <dxf>
      <fill>
        <patternFill patternType="solid">
          <bgColor rgb="FFFFF4D6"/>
        </patternFill>
      </fill>
    </dxf>
    <dxf>
      <fill>
        <patternFill patternType="solid">
          <bgColor rgb="FFE6F0FA"/>
        </patternFill>
      </fill>
    </dxf>
    <dxf>
      <font>
        <color rgb="FFB42318"/>
      </font>
      <fill>
        <patternFill patternType="solid">
          <bgColor rgb="FFFDE2E1"/>
        </patternFill>
      </fill>
    </dxf>
    <dxf>
      <fill>
        <patternFill patternType="solid">
          <bgColor rgb="FFFFF4D6"/>
        </patternFill>
      </fill>
    </dxf>
    <dxf>
      <fill>
        <patternFill patternType="solid">
          <bgColor rgb="FFDFF5EA"/>
        </patternFill>
      </fill>
    </dxf>
    <dxf>
      <fill>
        <patternFill patternType="solid">
          <bgColor rgb="FFFFF4D6"/>
        </patternFill>
      </fill>
    </dxf>
    <dxf>
      <fill>
        <patternFill patternType="solid">
          <bgColor rgb="FFDFF5EA"/>
        </patternFill>
      </fill>
    </dxf>
    <dxf>
      <fill>
        <patternFill patternType="solid">
          <bgColor rgb="FFFFF4D6"/>
        </patternFill>
      </fill>
    </dxf>
    <dxf>
      <font>
        <color rgb="FFB42318"/>
      </font>
      <fill>
        <patternFill patternType="solid">
          <bgColor rgb="FFFDE2E1"/>
        </patternFill>
      </fill>
    </dxf>
    <dxf>
      <font>
        <color rgb="FFB42318"/>
      </font>
      <fill>
        <patternFill patternType="solid">
          <bgColor rgb="FFFDE2E1"/>
        </patternFill>
      </fill>
    </dxf>
    <dxf>
      <fill>
        <patternFill patternType="solid">
          <bgColor rgb="FFFFF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comments" Target="../comments1.xml"/><Relationship Id="rId3"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comments" Target="../comments2.xml"/><Relationship Id="rId3"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5"/>
  <sheetViews>
    <sheetView workbookViewId="0" showGridLines="0">
      <pane xSplit="3" ySplit="5" topLeftCell="D6" activePane="bottomRight" state="frozen"/>
      <selection pane="bottomRight"/>
    </sheetView>
  </sheetViews>
  <sheetFormatPr defaultRowHeight="15" outlineLevelRow="0" outlineLevelCol="0" x14ac:dyDescent="55"/>
  <cols>
    <col min="1" max="1" width="7" customWidth="1"/>
    <col min="3" max="3" width="20" customWidth="1"/>
    <col min="4" max="4" width="14" customWidth="1"/>
    <col min="5" max="5" width="20" customWidth="1"/>
    <col min="6" max="6" width="22" customWidth="1"/>
    <col min="7" max="7" width="16" customWidth="1"/>
    <col min="8" max="8" width="14" customWidth="1"/>
    <col min="9" max="9" width="16" customWidth="1"/>
    <col min="10" max="13" width="13" customWidth="1"/>
    <col min="15" max="15" width="10" customWidth="1"/>
    <col min="17" max="17" width="10" customWidth="1"/>
    <col min="18" max="18" width="17" customWidth="1"/>
    <col min="19" max="19" width="24" customWidth="1"/>
  </cols>
  <sheetData>
    <row r="1" ht="34" customHeight="1" spans="2:2" x14ac:dyDescent="0.25">
      <c r="B1" s="1" t="s">
        <v>0</v>
      </c>
    </row>
    <row r="2" ht="18" customHeight="1" spans="2:2" x14ac:dyDescent="0.25">
      <c r="B2" s="2" t="s">
        <v>1</v>
      </c>
    </row>
    <row r="3" ht="16" customHeight="1" spans="2:2" x14ac:dyDescent="0.25">
      <c r="B3" s="3" t="s">
        <v>2</v>
      </c>
    </row>
    <row r="4" spans="1:19" x14ac:dyDescent="0.25">
      <c r="A4" s="4"/>
      <c r="B4" s="4"/>
      <c r="C4" s="4"/>
      <c r="D4" s="4"/>
      <c r="E4" s="4"/>
      <c r="F4" s="4"/>
      <c r="G4" s="4"/>
      <c r="H4" s="4"/>
      <c r="I4" s="4"/>
      <c r="J4" s="4"/>
      <c r="K4" s="4"/>
      <c r="L4" s="4"/>
      <c r="M4" s="4"/>
      <c r="N4" s="4"/>
      <c r="O4" s="4"/>
      <c r="P4" s="4"/>
      <c r="Q4" s="4"/>
      <c r="R4" s="4"/>
      <c r="S4" s="4"/>
    </row>
    <row r="5" ht="30" customHeight="1" spans="1:19" x14ac:dyDescent="0.25">
      <c r="A5" s="5" t="s">
        <v>3</v>
      </c>
      <c r="B5" s="5" t="s">
        <v>4</v>
      </c>
      <c r="C5" s="5" t="s">
        <v>5</v>
      </c>
      <c r="D5" s="5" t="s">
        <v>6</v>
      </c>
      <c r="E5" s="5" t="s">
        <v>7</v>
      </c>
      <c r="F5" s="5" t="s">
        <v>8</v>
      </c>
      <c r="G5" s="5" t="s">
        <v>9</v>
      </c>
      <c r="H5" s="5" t="s">
        <v>10</v>
      </c>
      <c r="I5" s="5" t="s">
        <v>11</v>
      </c>
      <c r="J5" s="5" t="s">
        <v>12</v>
      </c>
      <c r="K5" s="5" t="s">
        <v>13</v>
      </c>
      <c r="L5" s="5" t="s">
        <v>14</v>
      </c>
      <c r="M5" s="5" t="s">
        <v>15</v>
      </c>
      <c r="N5" s="5" t="s">
        <v>16</v>
      </c>
      <c r="O5" s="5" t="s">
        <v>17</v>
      </c>
      <c r="P5" s="5" t="s">
        <v>18</v>
      </c>
      <c r="Q5" s="5" t="s">
        <v>19</v>
      </c>
      <c r="R5" s="5" t="s">
        <v>20</v>
      </c>
      <c r="S5" s="5" t="s">
        <v>21</v>
      </c>
    </row>
    <row r="6" spans="1:19" x14ac:dyDescent="0.25">
      <c r="A6" s="6">
        <v>1</v>
      </c>
      <c r="B6" s="7" t="s">
        <v>22</v>
      </c>
      <c r="C6" s="7" t="s">
        <v>23</v>
      </c>
      <c r="D6" s="7" t="s">
        <v>24</v>
      </c>
      <c r="E6" s="7" t="s">
        <v>25</v>
      </c>
      <c r="F6" s="7" t="s">
        <v>26</v>
      </c>
      <c r="G6" s="8" t="s">
        <v>27</v>
      </c>
      <c r="H6" s="8" t="s">
        <v>28</v>
      </c>
      <c r="I6" s="7" t="s">
        <v>29</v>
      </c>
      <c r="J6" s="9">
        <v>46037</v>
      </c>
      <c r="K6" s="9">
        <v>46568</v>
      </c>
      <c r="L6" s="9">
        <v>46037</v>
      </c>
      <c r="M6" s="9">
        <v>46218</v>
      </c>
      <c r="N6" s="10">
        <f>IF(B6="","",COUNTIF('Gelişim Aksiyonları'!$B$6:$B$205,B6))</f>
      </c>
      <c r="O6" s="10">
        <f>IF(B6="","",COUNTIFS('Gelişim Aksiyonları'!$B$6:$B$205,B6,'Gelişim Aksiyonları'!$J$6:$J$205,"Tamamlandı"))</f>
      </c>
      <c r="P6" s="11">
        <f>IF(OR(B6="",N6=0),"",O6/N6)</f>
      </c>
      <c r="Q6" s="10">
        <f>IF(B6="","",COUNTIFS('Yetkinlik Açığı'!$B$6:$B$155,B6,'Yetkinlik Açığı'!$I$6:$I$155,"Yüksek"))</f>
      </c>
      <c r="R6" s="12">
        <f>IF(C6="","",IF(M6="","Tarih planlanmalı",IF(M6&lt;TODAY(),"Görüşme gecikti",IF(M6-TODAY()&lt;=30,"30 gün içinde",""))))</f>
      </c>
      <c r="S6" s="13"/>
    </row>
    <row r="7" spans="1:19" x14ac:dyDescent="0.25">
      <c r="A7" s="6">
        <v>2</v>
      </c>
      <c r="B7" s="7" t="s">
        <v>30</v>
      </c>
      <c r="C7" s="7" t="s">
        <v>31</v>
      </c>
      <c r="D7" s="7" t="s">
        <v>32</v>
      </c>
      <c r="E7" s="7" t="s">
        <v>33</v>
      </c>
      <c r="F7" s="7" t="s">
        <v>34</v>
      </c>
      <c r="G7" s="8" t="s">
        <v>35</v>
      </c>
      <c r="H7" s="8" t="s">
        <v>36</v>
      </c>
      <c r="I7" s="7" t="s">
        <v>29</v>
      </c>
      <c r="J7" s="9">
        <v>46054</v>
      </c>
      <c r="K7" s="9">
        <v>46387</v>
      </c>
      <c r="L7" s="9">
        <v>46254</v>
      </c>
      <c r="M7" s="9">
        <v>46438</v>
      </c>
      <c r="N7" s="10">
        <f>IF(B7="","",COUNTIF('Gelişim Aksiyonları'!$B$6:$B$205,B7))</f>
      </c>
      <c r="O7" s="10">
        <f>IF(B7="","",COUNTIFS('Gelişim Aksiyonları'!$B$6:$B$205,B7,'Gelişim Aksiyonları'!$J$6:$J$205,"Tamamlandı"))</f>
      </c>
      <c r="P7" s="11">
        <f>IF(OR(B7="",N7=0),"",O7/N7)</f>
      </c>
      <c r="Q7" s="10">
        <f>IF(B7="","",COUNTIFS('Yetkinlik Açığı'!$B$6:$B$155,B7,'Yetkinlik Açığı'!$I$6:$I$155,"Yüksek"))</f>
      </c>
      <c r="R7" s="12">
        <f>IF(C7="","",IF(M7="","Tarih planlanmalı",IF(M7&lt;TODAY(),"Görüşme gecikti",IF(M7-TODAY()&lt;=30,"30 gün içinde",""))))</f>
      </c>
      <c r="S7" s="13"/>
    </row>
    <row r="8" spans="1:19" x14ac:dyDescent="0.25">
      <c r="A8" s="6">
        <v>3</v>
      </c>
      <c r="B8" s="7" t="s">
        <v>37</v>
      </c>
      <c r="C8" s="7" t="s">
        <v>38</v>
      </c>
      <c r="D8" s="7" t="s">
        <v>39</v>
      </c>
      <c r="E8" s="7" t="s">
        <v>40</v>
      </c>
      <c r="F8" s="7" t="s">
        <v>41</v>
      </c>
      <c r="G8" s="8" t="s">
        <v>42</v>
      </c>
      <c r="H8" s="8" t="s">
        <v>43</v>
      </c>
      <c r="I8" s="7" t="s">
        <v>29</v>
      </c>
      <c r="J8" s="9">
        <v>46082</v>
      </c>
      <c r="K8" s="9">
        <v>47118</v>
      </c>
      <c r="L8" s="9">
        <v>46082</v>
      </c>
      <c r="M8" s="9">
        <v>46327</v>
      </c>
      <c r="N8" s="10">
        <f>IF(B8="","",COUNTIF('Gelişim Aksiyonları'!$B$6:$B$205,B8))</f>
      </c>
      <c r="O8" s="10">
        <f>IF(B8="","",COUNTIFS('Gelişim Aksiyonları'!$B$6:$B$205,B8,'Gelişim Aksiyonları'!$J$6:$J$205,"Tamamlandı"))</f>
      </c>
      <c r="P8" s="11">
        <f>IF(OR(B8="",N8=0),"",O8/N8)</f>
      </c>
      <c r="Q8" s="10">
        <f>IF(B8="","",COUNTIFS('Yetkinlik Açığı'!$B$6:$B$155,B8,'Yetkinlik Açığı'!$I$6:$I$155,"Yüksek"))</f>
      </c>
      <c r="R8" s="12">
        <f>IF(C8="","",IF(M8="","Tarih planlanmalı",IF(M8&lt;TODAY(),"Görüşme gecikti",IF(M8-TODAY()&lt;=30,"30 gün içinde",""))))</f>
      </c>
      <c r="S8" s="13"/>
    </row>
    <row r="9" spans="1:19" x14ac:dyDescent="0.25">
      <c r="A9" s="6">
        <v>4</v>
      </c>
      <c r="B9" s="14"/>
      <c r="C9" s="14"/>
      <c r="D9" s="14"/>
      <c r="E9" s="14"/>
      <c r="F9" s="14"/>
      <c r="G9" s="15"/>
      <c r="H9" s="15"/>
      <c r="I9" s="14"/>
      <c r="J9" s="16"/>
      <c r="K9" s="16"/>
      <c r="L9" s="16"/>
      <c r="M9" s="16"/>
      <c r="N9" s="10">
        <f>IF(B9="","",COUNTIF('Gelişim Aksiyonları'!$B$6:$B$205,B9))</f>
      </c>
      <c r="O9" s="10">
        <f>IF(B9="","",COUNTIFS('Gelişim Aksiyonları'!$B$6:$B$205,B9,'Gelişim Aksiyonları'!$J$6:$J$205,"Tamamlandı"))</f>
      </c>
      <c r="P9" s="11">
        <f>IF(OR(B9="",N9=0),"",O9/N9)</f>
      </c>
      <c r="Q9" s="10">
        <f>IF(B9="","",COUNTIFS('Yetkinlik Açığı'!$B$6:$B$155,B9,'Yetkinlik Açığı'!$I$6:$I$155,"Yüksek"))</f>
      </c>
      <c r="R9" s="12">
        <f>IF(C9="","",IF(M9="","Tarih planlanmalı",IF(M9&lt;TODAY(),"Görüşme gecikti",IF(M9-TODAY()&lt;=30,"30 gün içinde",""))))</f>
      </c>
      <c r="S9" s="13"/>
    </row>
    <row r="10" spans="1:19" x14ac:dyDescent="0.25">
      <c r="A10" s="6">
        <v>5</v>
      </c>
      <c r="B10" s="14"/>
      <c r="C10" s="14"/>
      <c r="D10" s="14"/>
      <c r="E10" s="14"/>
      <c r="F10" s="14"/>
      <c r="G10" s="15"/>
      <c r="H10" s="15"/>
      <c r="I10" s="14"/>
      <c r="J10" s="16"/>
      <c r="K10" s="16"/>
      <c r="L10" s="16"/>
      <c r="M10" s="16"/>
      <c r="N10" s="10">
        <f>IF(B10="","",COUNTIF('Gelişim Aksiyonları'!$B$6:$B$205,B10))</f>
      </c>
      <c r="O10" s="10">
        <f>IF(B10="","",COUNTIFS('Gelişim Aksiyonları'!$B$6:$B$205,B10,'Gelişim Aksiyonları'!$J$6:$J$205,"Tamamlandı"))</f>
      </c>
      <c r="P10" s="11">
        <f>IF(OR(B10="",N10=0),"",O10/N10)</f>
      </c>
      <c r="Q10" s="10">
        <f>IF(B10="","",COUNTIFS('Yetkinlik Açığı'!$B$6:$B$155,B10,'Yetkinlik Açığı'!$I$6:$I$155,"Yüksek"))</f>
      </c>
      <c r="R10" s="12">
        <f>IF(C10="","",IF(M10="","Tarih planlanmalı",IF(M10&lt;TODAY(),"Görüşme gecikti",IF(M10-TODAY()&lt;=30,"30 gün içinde",""))))</f>
      </c>
      <c r="S10" s="13"/>
    </row>
    <row r="11" spans="1:19" x14ac:dyDescent="0.25">
      <c r="A11" s="6">
        <v>6</v>
      </c>
      <c r="B11" s="14"/>
      <c r="C11" s="14"/>
      <c r="D11" s="14"/>
      <c r="E11" s="14"/>
      <c r="F11" s="14"/>
      <c r="G11" s="15"/>
      <c r="H11" s="15"/>
      <c r="I11" s="14"/>
      <c r="J11" s="16"/>
      <c r="K11" s="16"/>
      <c r="L11" s="16"/>
      <c r="M11" s="16"/>
      <c r="N11" s="10">
        <f>IF(B11="","",COUNTIF('Gelişim Aksiyonları'!$B$6:$B$205,B11))</f>
      </c>
      <c r="O11" s="10">
        <f>IF(B11="","",COUNTIFS('Gelişim Aksiyonları'!$B$6:$B$205,B11,'Gelişim Aksiyonları'!$J$6:$J$205,"Tamamlandı"))</f>
      </c>
      <c r="P11" s="11">
        <f>IF(OR(B11="",N11=0),"",O11/N11)</f>
      </c>
      <c r="Q11" s="10">
        <f>IF(B11="","",COUNTIFS('Yetkinlik Açığı'!$B$6:$B$155,B11,'Yetkinlik Açığı'!$I$6:$I$155,"Yüksek"))</f>
      </c>
      <c r="R11" s="12">
        <f>IF(C11="","",IF(M11="","Tarih planlanmalı",IF(M11&lt;TODAY(),"Görüşme gecikti",IF(M11-TODAY()&lt;=30,"30 gün içinde",""))))</f>
      </c>
      <c r="S11" s="13"/>
    </row>
    <row r="12" spans="1:19" x14ac:dyDescent="0.25">
      <c r="A12" s="6">
        <v>7</v>
      </c>
      <c r="B12" s="14"/>
      <c r="C12" s="14"/>
      <c r="D12" s="14"/>
      <c r="E12" s="14"/>
      <c r="F12" s="14"/>
      <c r="G12" s="15"/>
      <c r="H12" s="15"/>
      <c r="I12" s="14"/>
      <c r="J12" s="16"/>
      <c r="K12" s="16"/>
      <c r="L12" s="16"/>
      <c r="M12" s="16"/>
      <c r="N12" s="10">
        <f>IF(B12="","",COUNTIF('Gelişim Aksiyonları'!$B$6:$B$205,B12))</f>
      </c>
      <c r="O12" s="10">
        <f>IF(B12="","",COUNTIFS('Gelişim Aksiyonları'!$B$6:$B$205,B12,'Gelişim Aksiyonları'!$J$6:$J$205,"Tamamlandı"))</f>
      </c>
      <c r="P12" s="11">
        <f>IF(OR(B12="",N12=0),"",O12/N12)</f>
      </c>
      <c r="Q12" s="10">
        <f>IF(B12="","",COUNTIFS('Yetkinlik Açığı'!$B$6:$B$155,B12,'Yetkinlik Açığı'!$I$6:$I$155,"Yüksek"))</f>
      </c>
      <c r="R12" s="12">
        <f>IF(C12="","",IF(M12="","Tarih planlanmalı",IF(M12&lt;TODAY(),"Görüşme gecikti",IF(M12-TODAY()&lt;=30,"30 gün içinde",""))))</f>
      </c>
      <c r="S12" s="13"/>
    </row>
    <row r="13" spans="1:19" x14ac:dyDescent="0.25">
      <c r="A13" s="6">
        <v>8</v>
      </c>
      <c r="B13" s="14"/>
      <c r="C13" s="14"/>
      <c r="D13" s="14"/>
      <c r="E13" s="14"/>
      <c r="F13" s="14"/>
      <c r="G13" s="15"/>
      <c r="H13" s="15"/>
      <c r="I13" s="14"/>
      <c r="J13" s="16"/>
      <c r="K13" s="16"/>
      <c r="L13" s="16"/>
      <c r="M13" s="16"/>
      <c r="N13" s="10">
        <f>IF(B13="","",COUNTIF('Gelişim Aksiyonları'!$B$6:$B$205,B13))</f>
      </c>
      <c r="O13" s="10">
        <f>IF(B13="","",COUNTIFS('Gelişim Aksiyonları'!$B$6:$B$205,B13,'Gelişim Aksiyonları'!$J$6:$J$205,"Tamamlandı"))</f>
      </c>
      <c r="P13" s="11">
        <f>IF(OR(B13="",N13=0),"",O13/N13)</f>
      </c>
      <c r="Q13" s="10">
        <f>IF(B13="","",COUNTIFS('Yetkinlik Açığı'!$B$6:$B$155,B13,'Yetkinlik Açığı'!$I$6:$I$155,"Yüksek"))</f>
      </c>
      <c r="R13" s="12">
        <f>IF(C13="","",IF(M13="","Tarih planlanmalı",IF(M13&lt;TODAY(),"Görüşme gecikti",IF(M13-TODAY()&lt;=30,"30 gün içinde",""))))</f>
      </c>
      <c r="S13" s="13"/>
    </row>
    <row r="14" spans="1:19" x14ac:dyDescent="0.25">
      <c r="A14" s="6">
        <v>9</v>
      </c>
      <c r="B14" s="14"/>
      <c r="C14" s="14"/>
      <c r="D14" s="14"/>
      <c r="E14" s="14"/>
      <c r="F14" s="14"/>
      <c r="G14" s="15"/>
      <c r="H14" s="15"/>
      <c r="I14" s="14"/>
      <c r="J14" s="16"/>
      <c r="K14" s="16"/>
      <c r="L14" s="16"/>
      <c r="M14" s="16"/>
      <c r="N14" s="10">
        <f>IF(B14="","",COUNTIF('Gelişim Aksiyonları'!$B$6:$B$205,B14))</f>
      </c>
      <c r="O14" s="10">
        <f>IF(B14="","",COUNTIFS('Gelişim Aksiyonları'!$B$6:$B$205,B14,'Gelişim Aksiyonları'!$J$6:$J$205,"Tamamlandı"))</f>
      </c>
      <c r="P14" s="11">
        <f>IF(OR(B14="",N14=0),"",O14/N14)</f>
      </c>
      <c r="Q14" s="10">
        <f>IF(B14="","",COUNTIFS('Yetkinlik Açığı'!$B$6:$B$155,B14,'Yetkinlik Açığı'!$I$6:$I$155,"Yüksek"))</f>
      </c>
      <c r="R14" s="12">
        <f>IF(C14="","",IF(M14="","Tarih planlanmalı",IF(M14&lt;TODAY(),"Görüşme gecikti",IF(M14-TODAY()&lt;=30,"30 gün içinde",""))))</f>
      </c>
      <c r="S14" s="13"/>
    </row>
    <row r="15" spans="1:19" x14ac:dyDescent="0.25">
      <c r="A15" s="6">
        <v>10</v>
      </c>
      <c r="B15" s="14"/>
      <c r="C15" s="14"/>
      <c r="D15" s="14"/>
      <c r="E15" s="14"/>
      <c r="F15" s="14"/>
      <c r="G15" s="15"/>
      <c r="H15" s="15"/>
      <c r="I15" s="14"/>
      <c r="J15" s="16"/>
      <c r="K15" s="16"/>
      <c r="L15" s="16"/>
      <c r="M15" s="16"/>
      <c r="N15" s="10">
        <f>IF(B15="","",COUNTIF('Gelişim Aksiyonları'!$B$6:$B$205,B15))</f>
      </c>
      <c r="O15" s="10">
        <f>IF(B15="","",COUNTIFS('Gelişim Aksiyonları'!$B$6:$B$205,B15,'Gelişim Aksiyonları'!$J$6:$J$205,"Tamamlandı"))</f>
      </c>
      <c r="P15" s="11">
        <f>IF(OR(B15="",N15=0),"",O15/N15)</f>
      </c>
      <c r="Q15" s="10">
        <f>IF(B15="","",COUNTIFS('Yetkinlik Açığı'!$B$6:$B$155,B15,'Yetkinlik Açığı'!$I$6:$I$155,"Yüksek"))</f>
      </c>
      <c r="R15" s="12">
        <f>IF(C15="","",IF(M15="","Tarih planlanmalı",IF(M15&lt;TODAY(),"Görüşme gecikti",IF(M15-TODAY()&lt;=30,"30 gün içinde",""))))</f>
      </c>
      <c r="S15" s="13"/>
    </row>
    <row r="16" spans="1:19" x14ac:dyDescent="0.25">
      <c r="A16" s="6">
        <v>11</v>
      </c>
      <c r="B16" s="14"/>
      <c r="C16" s="14"/>
      <c r="D16" s="14"/>
      <c r="E16" s="14"/>
      <c r="F16" s="14"/>
      <c r="G16" s="15"/>
      <c r="H16" s="15"/>
      <c r="I16" s="14"/>
      <c r="J16" s="16"/>
      <c r="K16" s="16"/>
      <c r="L16" s="16"/>
      <c r="M16" s="16"/>
      <c r="N16" s="10">
        <f>IF(B16="","",COUNTIF('Gelişim Aksiyonları'!$B$6:$B$205,B16))</f>
      </c>
      <c r="O16" s="10">
        <f>IF(B16="","",COUNTIFS('Gelişim Aksiyonları'!$B$6:$B$205,B16,'Gelişim Aksiyonları'!$J$6:$J$205,"Tamamlandı"))</f>
      </c>
      <c r="P16" s="11">
        <f>IF(OR(B16="",N16=0),"",O16/N16)</f>
      </c>
      <c r="Q16" s="10">
        <f>IF(B16="","",COUNTIFS('Yetkinlik Açığı'!$B$6:$B$155,B16,'Yetkinlik Açığı'!$I$6:$I$155,"Yüksek"))</f>
      </c>
      <c r="R16" s="12">
        <f>IF(C16="","",IF(M16="","Tarih planlanmalı",IF(M16&lt;TODAY(),"Görüşme gecikti",IF(M16-TODAY()&lt;=30,"30 gün içinde",""))))</f>
      </c>
      <c r="S16" s="13"/>
    </row>
    <row r="17" spans="1:19" x14ac:dyDescent="0.25">
      <c r="A17" s="6">
        <v>12</v>
      </c>
      <c r="B17" s="14"/>
      <c r="C17" s="14"/>
      <c r="D17" s="14"/>
      <c r="E17" s="14"/>
      <c r="F17" s="14"/>
      <c r="G17" s="15"/>
      <c r="H17" s="15"/>
      <c r="I17" s="14"/>
      <c r="J17" s="16"/>
      <c r="K17" s="16"/>
      <c r="L17" s="16"/>
      <c r="M17" s="16"/>
      <c r="N17" s="10">
        <f>IF(B17="","",COUNTIF('Gelişim Aksiyonları'!$B$6:$B$205,B17))</f>
      </c>
      <c r="O17" s="10">
        <f>IF(B17="","",COUNTIFS('Gelişim Aksiyonları'!$B$6:$B$205,B17,'Gelişim Aksiyonları'!$J$6:$J$205,"Tamamlandı"))</f>
      </c>
      <c r="P17" s="11">
        <f>IF(OR(B17="",N17=0),"",O17/N17)</f>
      </c>
      <c r="Q17" s="10">
        <f>IF(B17="","",COUNTIFS('Yetkinlik Açığı'!$B$6:$B$155,B17,'Yetkinlik Açığı'!$I$6:$I$155,"Yüksek"))</f>
      </c>
      <c r="R17" s="12">
        <f>IF(C17="","",IF(M17="","Tarih planlanmalı",IF(M17&lt;TODAY(),"Görüşme gecikti",IF(M17-TODAY()&lt;=30,"30 gün içinde",""))))</f>
      </c>
      <c r="S17" s="13"/>
    </row>
    <row r="18" spans="1:19" x14ac:dyDescent="0.25">
      <c r="A18" s="6">
        <v>13</v>
      </c>
      <c r="B18" s="14"/>
      <c r="C18" s="14"/>
      <c r="D18" s="14"/>
      <c r="E18" s="14"/>
      <c r="F18" s="14"/>
      <c r="G18" s="15"/>
      <c r="H18" s="15"/>
      <c r="I18" s="14"/>
      <c r="J18" s="16"/>
      <c r="K18" s="16"/>
      <c r="L18" s="16"/>
      <c r="M18" s="16"/>
      <c r="N18" s="10">
        <f>IF(B18="","",COUNTIF('Gelişim Aksiyonları'!$B$6:$B$205,B18))</f>
      </c>
      <c r="O18" s="10">
        <f>IF(B18="","",COUNTIFS('Gelişim Aksiyonları'!$B$6:$B$205,B18,'Gelişim Aksiyonları'!$J$6:$J$205,"Tamamlandı"))</f>
      </c>
      <c r="P18" s="11">
        <f>IF(OR(B18="",N18=0),"",O18/N18)</f>
      </c>
      <c r="Q18" s="10">
        <f>IF(B18="","",COUNTIFS('Yetkinlik Açığı'!$B$6:$B$155,B18,'Yetkinlik Açığı'!$I$6:$I$155,"Yüksek"))</f>
      </c>
      <c r="R18" s="12">
        <f>IF(C18="","",IF(M18="","Tarih planlanmalı",IF(M18&lt;TODAY(),"Görüşme gecikti",IF(M18-TODAY()&lt;=30,"30 gün içinde",""))))</f>
      </c>
      <c r="S18" s="13"/>
    </row>
    <row r="19" spans="1:19" x14ac:dyDescent="0.25">
      <c r="A19" s="6">
        <v>14</v>
      </c>
      <c r="B19" s="14"/>
      <c r="C19" s="14"/>
      <c r="D19" s="14"/>
      <c r="E19" s="14"/>
      <c r="F19" s="14"/>
      <c r="G19" s="15"/>
      <c r="H19" s="15"/>
      <c r="I19" s="14"/>
      <c r="J19" s="16"/>
      <c r="K19" s="16"/>
      <c r="L19" s="16"/>
      <c r="M19" s="16"/>
      <c r="N19" s="10">
        <f>IF(B19="","",COUNTIF('Gelişim Aksiyonları'!$B$6:$B$205,B19))</f>
      </c>
      <c r="O19" s="10">
        <f>IF(B19="","",COUNTIFS('Gelişim Aksiyonları'!$B$6:$B$205,B19,'Gelişim Aksiyonları'!$J$6:$J$205,"Tamamlandı"))</f>
      </c>
      <c r="P19" s="11">
        <f>IF(OR(B19="",N19=0),"",O19/N19)</f>
      </c>
      <c r="Q19" s="10">
        <f>IF(B19="","",COUNTIFS('Yetkinlik Açığı'!$B$6:$B$155,B19,'Yetkinlik Açığı'!$I$6:$I$155,"Yüksek"))</f>
      </c>
      <c r="R19" s="12">
        <f>IF(C19="","",IF(M19="","Tarih planlanmalı",IF(M19&lt;TODAY(),"Görüşme gecikti",IF(M19-TODAY()&lt;=30,"30 gün içinde",""))))</f>
      </c>
      <c r="S19" s="13"/>
    </row>
    <row r="20" spans="1:19" x14ac:dyDescent="0.25">
      <c r="A20" s="6">
        <v>15</v>
      </c>
      <c r="B20" s="14"/>
      <c r="C20" s="14"/>
      <c r="D20" s="14"/>
      <c r="E20" s="14"/>
      <c r="F20" s="14"/>
      <c r="G20" s="15"/>
      <c r="H20" s="15"/>
      <c r="I20" s="14"/>
      <c r="J20" s="16"/>
      <c r="K20" s="16"/>
      <c r="L20" s="16"/>
      <c r="M20" s="16"/>
      <c r="N20" s="10">
        <f>IF(B20="","",COUNTIF('Gelişim Aksiyonları'!$B$6:$B$205,B20))</f>
      </c>
      <c r="O20" s="10">
        <f>IF(B20="","",COUNTIFS('Gelişim Aksiyonları'!$B$6:$B$205,B20,'Gelişim Aksiyonları'!$J$6:$J$205,"Tamamlandı"))</f>
      </c>
      <c r="P20" s="11">
        <f>IF(OR(B20="",N20=0),"",O20/N20)</f>
      </c>
      <c r="Q20" s="10">
        <f>IF(B20="","",COUNTIFS('Yetkinlik Açığı'!$B$6:$B$155,B20,'Yetkinlik Açığı'!$I$6:$I$155,"Yüksek"))</f>
      </c>
      <c r="R20" s="12">
        <f>IF(C20="","",IF(M20="","Tarih planlanmalı",IF(M20&lt;TODAY(),"Görüşme gecikti",IF(M20-TODAY()&lt;=30,"30 gün içinde",""))))</f>
      </c>
      <c r="S20" s="13"/>
    </row>
    <row r="21" spans="1:19" x14ac:dyDescent="0.25">
      <c r="A21" s="6">
        <v>16</v>
      </c>
      <c r="B21" s="14"/>
      <c r="C21" s="14"/>
      <c r="D21" s="14"/>
      <c r="E21" s="14"/>
      <c r="F21" s="14"/>
      <c r="G21" s="15"/>
      <c r="H21" s="15"/>
      <c r="I21" s="14"/>
      <c r="J21" s="16"/>
      <c r="K21" s="16"/>
      <c r="L21" s="16"/>
      <c r="M21" s="16"/>
      <c r="N21" s="10">
        <f>IF(B21="","",COUNTIF('Gelişim Aksiyonları'!$B$6:$B$205,B21))</f>
      </c>
      <c r="O21" s="10">
        <f>IF(B21="","",COUNTIFS('Gelişim Aksiyonları'!$B$6:$B$205,B21,'Gelişim Aksiyonları'!$J$6:$J$205,"Tamamlandı"))</f>
      </c>
      <c r="P21" s="11">
        <f>IF(OR(B21="",N21=0),"",O21/N21)</f>
      </c>
      <c r="Q21" s="10">
        <f>IF(B21="","",COUNTIFS('Yetkinlik Açığı'!$B$6:$B$155,B21,'Yetkinlik Açığı'!$I$6:$I$155,"Yüksek"))</f>
      </c>
      <c r="R21" s="12">
        <f>IF(C21="","",IF(M21="","Tarih planlanmalı",IF(M21&lt;TODAY(),"Görüşme gecikti",IF(M21-TODAY()&lt;=30,"30 gün içinde",""))))</f>
      </c>
      <c r="S21" s="13"/>
    </row>
    <row r="22" spans="1:19" x14ac:dyDescent="0.25">
      <c r="A22" s="6">
        <v>17</v>
      </c>
      <c r="B22" s="14"/>
      <c r="C22" s="14"/>
      <c r="D22" s="14"/>
      <c r="E22" s="14"/>
      <c r="F22" s="14"/>
      <c r="G22" s="15"/>
      <c r="H22" s="15"/>
      <c r="I22" s="14"/>
      <c r="J22" s="16"/>
      <c r="K22" s="16"/>
      <c r="L22" s="16"/>
      <c r="M22" s="16"/>
      <c r="N22" s="10">
        <f>IF(B22="","",COUNTIF('Gelişim Aksiyonları'!$B$6:$B$205,B22))</f>
      </c>
      <c r="O22" s="10">
        <f>IF(B22="","",COUNTIFS('Gelişim Aksiyonları'!$B$6:$B$205,B22,'Gelişim Aksiyonları'!$J$6:$J$205,"Tamamlandı"))</f>
      </c>
      <c r="P22" s="11">
        <f>IF(OR(B22="",N22=0),"",O22/N22)</f>
      </c>
      <c r="Q22" s="10">
        <f>IF(B22="","",COUNTIFS('Yetkinlik Açığı'!$B$6:$B$155,B22,'Yetkinlik Açığı'!$I$6:$I$155,"Yüksek"))</f>
      </c>
      <c r="R22" s="12">
        <f>IF(C22="","",IF(M22="","Tarih planlanmalı",IF(M22&lt;TODAY(),"Görüşme gecikti",IF(M22-TODAY()&lt;=30,"30 gün içinde",""))))</f>
      </c>
      <c r="S22" s="13"/>
    </row>
    <row r="23" spans="1:19" x14ac:dyDescent="0.25">
      <c r="A23" s="6">
        <v>18</v>
      </c>
      <c r="B23" s="14"/>
      <c r="C23" s="14"/>
      <c r="D23" s="14"/>
      <c r="E23" s="14"/>
      <c r="F23" s="14"/>
      <c r="G23" s="15"/>
      <c r="H23" s="15"/>
      <c r="I23" s="14"/>
      <c r="J23" s="16"/>
      <c r="K23" s="16"/>
      <c r="L23" s="16"/>
      <c r="M23" s="16"/>
      <c r="N23" s="10">
        <f>IF(B23="","",COUNTIF('Gelişim Aksiyonları'!$B$6:$B$205,B23))</f>
      </c>
      <c r="O23" s="10">
        <f>IF(B23="","",COUNTIFS('Gelişim Aksiyonları'!$B$6:$B$205,B23,'Gelişim Aksiyonları'!$J$6:$J$205,"Tamamlandı"))</f>
      </c>
      <c r="P23" s="11">
        <f>IF(OR(B23="",N23=0),"",O23/N23)</f>
      </c>
      <c r="Q23" s="10">
        <f>IF(B23="","",COUNTIFS('Yetkinlik Açığı'!$B$6:$B$155,B23,'Yetkinlik Açığı'!$I$6:$I$155,"Yüksek"))</f>
      </c>
      <c r="R23" s="12">
        <f>IF(C23="","",IF(M23="","Tarih planlanmalı",IF(M23&lt;TODAY(),"Görüşme gecikti",IF(M23-TODAY()&lt;=30,"30 gün içinde",""))))</f>
      </c>
      <c r="S23" s="13"/>
    </row>
    <row r="24" spans="1:19" x14ac:dyDescent="0.25">
      <c r="A24" s="6">
        <v>19</v>
      </c>
      <c r="B24" s="14"/>
      <c r="C24" s="14"/>
      <c r="D24" s="14"/>
      <c r="E24" s="14"/>
      <c r="F24" s="14"/>
      <c r="G24" s="15"/>
      <c r="H24" s="15"/>
      <c r="I24" s="14"/>
      <c r="J24" s="16"/>
      <c r="K24" s="16"/>
      <c r="L24" s="16"/>
      <c r="M24" s="16"/>
      <c r="N24" s="10">
        <f>IF(B24="","",COUNTIF('Gelişim Aksiyonları'!$B$6:$B$205,B24))</f>
      </c>
      <c r="O24" s="10">
        <f>IF(B24="","",COUNTIFS('Gelişim Aksiyonları'!$B$6:$B$205,B24,'Gelişim Aksiyonları'!$J$6:$J$205,"Tamamlandı"))</f>
      </c>
      <c r="P24" s="11">
        <f>IF(OR(B24="",N24=0),"",O24/N24)</f>
      </c>
      <c r="Q24" s="10">
        <f>IF(B24="","",COUNTIFS('Yetkinlik Açığı'!$B$6:$B$155,B24,'Yetkinlik Açığı'!$I$6:$I$155,"Yüksek"))</f>
      </c>
      <c r="R24" s="12">
        <f>IF(C24="","",IF(M24="","Tarih planlanmalı",IF(M24&lt;TODAY(),"Görüşme gecikti",IF(M24-TODAY()&lt;=30,"30 gün içinde",""))))</f>
      </c>
      <c r="S24" s="13"/>
    </row>
    <row r="25" spans="1:19" x14ac:dyDescent="0.25">
      <c r="A25" s="6">
        <v>20</v>
      </c>
      <c r="B25" s="14"/>
      <c r="C25" s="14"/>
      <c r="D25" s="14"/>
      <c r="E25" s="14"/>
      <c r="F25" s="14"/>
      <c r="G25" s="15"/>
      <c r="H25" s="15"/>
      <c r="I25" s="14"/>
      <c r="J25" s="16"/>
      <c r="K25" s="16"/>
      <c r="L25" s="16"/>
      <c r="M25" s="16"/>
      <c r="N25" s="10">
        <f>IF(B25="","",COUNTIF('Gelişim Aksiyonları'!$B$6:$B$205,B25))</f>
      </c>
      <c r="O25" s="10">
        <f>IF(B25="","",COUNTIFS('Gelişim Aksiyonları'!$B$6:$B$205,B25,'Gelişim Aksiyonları'!$J$6:$J$205,"Tamamlandı"))</f>
      </c>
      <c r="P25" s="11">
        <f>IF(OR(B25="",N25=0),"",O25/N25)</f>
      </c>
      <c r="Q25" s="10">
        <f>IF(B25="","",COUNTIFS('Yetkinlik Açığı'!$B$6:$B$155,B25,'Yetkinlik Açığı'!$I$6:$I$155,"Yüksek"))</f>
      </c>
      <c r="R25" s="12">
        <f>IF(C25="","",IF(M25="","Tarih planlanmalı",IF(M25&lt;TODAY(),"Görüşme gecikti",IF(M25-TODAY()&lt;=30,"30 gün içinde",""))))</f>
      </c>
      <c r="S25" s="13"/>
    </row>
    <row r="26" spans="1:19" x14ac:dyDescent="0.25">
      <c r="A26" s="6">
        <v>21</v>
      </c>
      <c r="B26" s="14"/>
      <c r="C26" s="14"/>
      <c r="D26" s="14"/>
      <c r="E26" s="14"/>
      <c r="F26" s="14"/>
      <c r="G26" s="15"/>
      <c r="H26" s="15"/>
      <c r="I26" s="14"/>
      <c r="J26" s="16"/>
      <c r="K26" s="16"/>
      <c r="L26" s="16"/>
      <c r="M26" s="16"/>
      <c r="N26" s="10">
        <f>IF(B26="","",COUNTIF('Gelişim Aksiyonları'!$B$6:$B$205,B26))</f>
      </c>
      <c r="O26" s="10">
        <f>IF(B26="","",COUNTIFS('Gelişim Aksiyonları'!$B$6:$B$205,B26,'Gelişim Aksiyonları'!$J$6:$J$205,"Tamamlandı"))</f>
      </c>
      <c r="P26" s="11">
        <f>IF(OR(B26="",N26=0),"",O26/N26)</f>
      </c>
      <c r="Q26" s="10">
        <f>IF(B26="","",COUNTIFS('Yetkinlik Açığı'!$B$6:$B$155,B26,'Yetkinlik Açığı'!$I$6:$I$155,"Yüksek"))</f>
      </c>
      <c r="R26" s="12">
        <f>IF(C26="","",IF(M26="","Tarih planlanmalı",IF(M26&lt;TODAY(),"Görüşme gecikti",IF(M26-TODAY()&lt;=30,"30 gün içinde",""))))</f>
      </c>
      <c r="S26" s="13"/>
    </row>
    <row r="27" spans="1:19" x14ac:dyDescent="0.25">
      <c r="A27" s="6">
        <v>22</v>
      </c>
      <c r="B27" s="14"/>
      <c r="C27" s="14"/>
      <c r="D27" s="14"/>
      <c r="E27" s="14"/>
      <c r="F27" s="14"/>
      <c r="G27" s="15"/>
      <c r="H27" s="15"/>
      <c r="I27" s="14"/>
      <c r="J27" s="16"/>
      <c r="K27" s="16"/>
      <c r="L27" s="16"/>
      <c r="M27" s="16"/>
      <c r="N27" s="10">
        <f>IF(B27="","",COUNTIF('Gelişim Aksiyonları'!$B$6:$B$205,B27))</f>
      </c>
      <c r="O27" s="10">
        <f>IF(B27="","",COUNTIFS('Gelişim Aksiyonları'!$B$6:$B$205,B27,'Gelişim Aksiyonları'!$J$6:$J$205,"Tamamlandı"))</f>
      </c>
      <c r="P27" s="11">
        <f>IF(OR(B27="",N27=0),"",O27/N27)</f>
      </c>
      <c r="Q27" s="10">
        <f>IF(B27="","",COUNTIFS('Yetkinlik Açığı'!$B$6:$B$155,B27,'Yetkinlik Açığı'!$I$6:$I$155,"Yüksek"))</f>
      </c>
      <c r="R27" s="12">
        <f>IF(C27="","",IF(M27="","Tarih planlanmalı",IF(M27&lt;TODAY(),"Görüşme gecikti",IF(M27-TODAY()&lt;=30,"30 gün içinde",""))))</f>
      </c>
      <c r="S27" s="13"/>
    </row>
    <row r="28" spans="1:19" x14ac:dyDescent="0.25">
      <c r="A28" s="6">
        <v>23</v>
      </c>
      <c r="B28" s="14"/>
      <c r="C28" s="14"/>
      <c r="D28" s="14"/>
      <c r="E28" s="14"/>
      <c r="F28" s="14"/>
      <c r="G28" s="15"/>
      <c r="H28" s="15"/>
      <c r="I28" s="14"/>
      <c r="J28" s="16"/>
      <c r="K28" s="16"/>
      <c r="L28" s="16"/>
      <c r="M28" s="16"/>
      <c r="N28" s="10">
        <f>IF(B28="","",COUNTIF('Gelişim Aksiyonları'!$B$6:$B$205,B28))</f>
      </c>
      <c r="O28" s="10">
        <f>IF(B28="","",COUNTIFS('Gelişim Aksiyonları'!$B$6:$B$205,B28,'Gelişim Aksiyonları'!$J$6:$J$205,"Tamamlandı"))</f>
      </c>
      <c r="P28" s="11">
        <f>IF(OR(B28="",N28=0),"",O28/N28)</f>
      </c>
      <c r="Q28" s="10">
        <f>IF(B28="","",COUNTIFS('Yetkinlik Açığı'!$B$6:$B$155,B28,'Yetkinlik Açığı'!$I$6:$I$155,"Yüksek"))</f>
      </c>
      <c r="R28" s="12">
        <f>IF(C28="","",IF(M28="","Tarih planlanmalı",IF(M28&lt;TODAY(),"Görüşme gecikti",IF(M28-TODAY()&lt;=30,"30 gün içinde",""))))</f>
      </c>
      <c r="S28" s="13"/>
    </row>
    <row r="29" spans="1:19" x14ac:dyDescent="0.25">
      <c r="A29" s="6">
        <v>24</v>
      </c>
      <c r="B29" s="14"/>
      <c r="C29" s="14"/>
      <c r="D29" s="14"/>
      <c r="E29" s="14"/>
      <c r="F29" s="14"/>
      <c r="G29" s="15"/>
      <c r="H29" s="15"/>
      <c r="I29" s="14"/>
      <c r="J29" s="16"/>
      <c r="K29" s="16"/>
      <c r="L29" s="16"/>
      <c r="M29" s="16"/>
      <c r="N29" s="10">
        <f>IF(B29="","",COUNTIF('Gelişim Aksiyonları'!$B$6:$B$205,B29))</f>
      </c>
      <c r="O29" s="10">
        <f>IF(B29="","",COUNTIFS('Gelişim Aksiyonları'!$B$6:$B$205,B29,'Gelişim Aksiyonları'!$J$6:$J$205,"Tamamlandı"))</f>
      </c>
      <c r="P29" s="11">
        <f>IF(OR(B29="",N29=0),"",O29/N29)</f>
      </c>
      <c r="Q29" s="10">
        <f>IF(B29="","",COUNTIFS('Yetkinlik Açığı'!$B$6:$B$155,B29,'Yetkinlik Açığı'!$I$6:$I$155,"Yüksek"))</f>
      </c>
      <c r="R29" s="12">
        <f>IF(C29="","",IF(M29="","Tarih planlanmalı",IF(M29&lt;TODAY(),"Görüşme gecikti",IF(M29-TODAY()&lt;=30,"30 gün içinde",""))))</f>
      </c>
      <c r="S29" s="13"/>
    </row>
    <row r="30" spans="1:19" x14ac:dyDescent="0.25">
      <c r="A30" s="6">
        <v>25</v>
      </c>
      <c r="B30" s="14"/>
      <c r="C30" s="14"/>
      <c r="D30" s="14"/>
      <c r="E30" s="14"/>
      <c r="F30" s="14"/>
      <c r="G30" s="15"/>
      <c r="H30" s="15"/>
      <c r="I30" s="14"/>
      <c r="J30" s="16"/>
      <c r="K30" s="16"/>
      <c r="L30" s="16"/>
      <c r="M30" s="16"/>
      <c r="N30" s="10">
        <f>IF(B30="","",COUNTIF('Gelişim Aksiyonları'!$B$6:$B$205,B30))</f>
      </c>
      <c r="O30" s="10">
        <f>IF(B30="","",COUNTIFS('Gelişim Aksiyonları'!$B$6:$B$205,B30,'Gelişim Aksiyonları'!$J$6:$J$205,"Tamamlandı"))</f>
      </c>
      <c r="P30" s="11">
        <f>IF(OR(B30="",N30=0),"",O30/N30)</f>
      </c>
      <c r="Q30" s="10">
        <f>IF(B30="","",COUNTIFS('Yetkinlik Açığı'!$B$6:$B$155,B30,'Yetkinlik Açığı'!$I$6:$I$155,"Yüksek"))</f>
      </c>
      <c r="R30" s="12">
        <f>IF(C30="","",IF(M30="","Tarih planlanmalı",IF(M30&lt;TODAY(),"Görüşme gecikti",IF(M30-TODAY()&lt;=30,"30 gün içinde",""))))</f>
      </c>
      <c r="S30" s="13"/>
    </row>
    <row r="31" spans="1:19" x14ac:dyDescent="0.25">
      <c r="A31" s="6">
        <v>26</v>
      </c>
      <c r="B31" s="14"/>
      <c r="C31" s="14"/>
      <c r="D31" s="14"/>
      <c r="E31" s="14"/>
      <c r="F31" s="14"/>
      <c r="G31" s="15"/>
      <c r="H31" s="15"/>
      <c r="I31" s="14"/>
      <c r="J31" s="16"/>
      <c r="K31" s="16"/>
      <c r="L31" s="16"/>
      <c r="M31" s="16"/>
      <c r="N31" s="10">
        <f>IF(B31="","",COUNTIF('Gelişim Aksiyonları'!$B$6:$B$205,B31))</f>
      </c>
      <c r="O31" s="10">
        <f>IF(B31="","",COUNTIFS('Gelişim Aksiyonları'!$B$6:$B$205,B31,'Gelişim Aksiyonları'!$J$6:$J$205,"Tamamlandı"))</f>
      </c>
      <c r="P31" s="11">
        <f>IF(OR(B31="",N31=0),"",O31/N31)</f>
      </c>
      <c r="Q31" s="10">
        <f>IF(B31="","",COUNTIFS('Yetkinlik Açığı'!$B$6:$B$155,B31,'Yetkinlik Açığı'!$I$6:$I$155,"Yüksek"))</f>
      </c>
      <c r="R31" s="12">
        <f>IF(C31="","",IF(M31="","Tarih planlanmalı",IF(M31&lt;TODAY(),"Görüşme gecikti",IF(M31-TODAY()&lt;=30,"30 gün içinde",""))))</f>
      </c>
      <c r="S31" s="13"/>
    </row>
    <row r="32" spans="1:19" x14ac:dyDescent="0.25">
      <c r="A32" s="6">
        <v>27</v>
      </c>
      <c r="B32" s="14"/>
      <c r="C32" s="14"/>
      <c r="D32" s="14"/>
      <c r="E32" s="14"/>
      <c r="F32" s="14"/>
      <c r="G32" s="15"/>
      <c r="H32" s="15"/>
      <c r="I32" s="14"/>
      <c r="J32" s="16"/>
      <c r="K32" s="16"/>
      <c r="L32" s="16"/>
      <c r="M32" s="16"/>
      <c r="N32" s="10">
        <f>IF(B32="","",COUNTIF('Gelişim Aksiyonları'!$B$6:$B$205,B32))</f>
      </c>
      <c r="O32" s="10">
        <f>IF(B32="","",COUNTIFS('Gelişim Aksiyonları'!$B$6:$B$205,B32,'Gelişim Aksiyonları'!$J$6:$J$205,"Tamamlandı"))</f>
      </c>
      <c r="P32" s="11">
        <f>IF(OR(B32="",N32=0),"",O32/N32)</f>
      </c>
      <c r="Q32" s="10">
        <f>IF(B32="","",COUNTIFS('Yetkinlik Açığı'!$B$6:$B$155,B32,'Yetkinlik Açığı'!$I$6:$I$155,"Yüksek"))</f>
      </c>
      <c r="R32" s="12">
        <f>IF(C32="","",IF(M32="","Tarih planlanmalı",IF(M32&lt;TODAY(),"Görüşme gecikti",IF(M32-TODAY()&lt;=30,"30 gün içinde",""))))</f>
      </c>
      <c r="S32" s="13"/>
    </row>
    <row r="33" spans="1:19" x14ac:dyDescent="0.25">
      <c r="A33" s="6">
        <v>28</v>
      </c>
      <c r="B33" s="14"/>
      <c r="C33" s="14"/>
      <c r="D33" s="14"/>
      <c r="E33" s="14"/>
      <c r="F33" s="14"/>
      <c r="G33" s="15"/>
      <c r="H33" s="15"/>
      <c r="I33" s="14"/>
      <c r="J33" s="16"/>
      <c r="K33" s="16"/>
      <c r="L33" s="16"/>
      <c r="M33" s="16"/>
      <c r="N33" s="10">
        <f>IF(B33="","",COUNTIF('Gelişim Aksiyonları'!$B$6:$B$205,B33))</f>
      </c>
      <c r="O33" s="10">
        <f>IF(B33="","",COUNTIFS('Gelişim Aksiyonları'!$B$6:$B$205,B33,'Gelişim Aksiyonları'!$J$6:$J$205,"Tamamlandı"))</f>
      </c>
      <c r="P33" s="11">
        <f>IF(OR(B33="",N33=0),"",O33/N33)</f>
      </c>
      <c r="Q33" s="10">
        <f>IF(B33="","",COUNTIFS('Yetkinlik Açığı'!$B$6:$B$155,B33,'Yetkinlik Açığı'!$I$6:$I$155,"Yüksek"))</f>
      </c>
      <c r="R33" s="12">
        <f>IF(C33="","",IF(M33="","Tarih planlanmalı",IF(M33&lt;TODAY(),"Görüşme gecikti",IF(M33-TODAY()&lt;=30,"30 gün içinde",""))))</f>
      </c>
      <c r="S33" s="13"/>
    </row>
    <row r="34" spans="1:19" x14ac:dyDescent="0.25">
      <c r="A34" s="6">
        <v>29</v>
      </c>
      <c r="B34" s="14"/>
      <c r="C34" s="14"/>
      <c r="D34" s="14"/>
      <c r="E34" s="14"/>
      <c r="F34" s="14"/>
      <c r="G34" s="15"/>
      <c r="H34" s="15"/>
      <c r="I34" s="14"/>
      <c r="J34" s="16"/>
      <c r="K34" s="16"/>
      <c r="L34" s="16"/>
      <c r="M34" s="16"/>
      <c r="N34" s="10">
        <f>IF(B34="","",COUNTIF('Gelişim Aksiyonları'!$B$6:$B$205,B34))</f>
      </c>
      <c r="O34" s="10">
        <f>IF(B34="","",COUNTIFS('Gelişim Aksiyonları'!$B$6:$B$205,B34,'Gelişim Aksiyonları'!$J$6:$J$205,"Tamamlandı"))</f>
      </c>
      <c r="P34" s="11">
        <f>IF(OR(B34="",N34=0),"",O34/N34)</f>
      </c>
      <c r="Q34" s="10">
        <f>IF(B34="","",COUNTIFS('Yetkinlik Açığı'!$B$6:$B$155,B34,'Yetkinlik Açığı'!$I$6:$I$155,"Yüksek"))</f>
      </c>
      <c r="R34" s="12">
        <f>IF(C34="","",IF(M34="","Tarih planlanmalı",IF(M34&lt;TODAY(),"Görüşme gecikti",IF(M34-TODAY()&lt;=30,"30 gün içinde",""))))</f>
      </c>
      <c r="S34" s="13"/>
    </row>
    <row r="35" spans="1:19" x14ac:dyDescent="0.25">
      <c r="A35" s="6">
        <v>30</v>
      </c>
      <c r="B35" s="14"/>
      <c r="C35" s="14"/>
      <c r="D35" s="14"/>
      <c r="E35" s="14"/>
      <c r="F35" s="14"/>
      <c r="G35" s="15"/>
      <c r="H35" s="15"/>
      <c r="I35" s="14"/>
      <c r="J35" s="16"/>
      <c r="K35" s="16"/>
      <c r="L35" s="16"/>
      <c r="M35" s="16"/>
      <c r="N35" s="10">
        <f>IF(B35="","",COUNTIF('Gelişim Aksiyonları'!$B$6:$B$205,B35))</f>
      </c>
      <c r="O35" s="10">
        <f>IF(B35="","",COUNTIFS('Gelişim Aksiyonları'!$B$6:$B$205,B35,'Gelişim Aksiyonları'!$J$6:$J$205,"Tamamlandı"))</f>
      </c>
      <c r="P35" s="11">
        <f>IF(OR(B35="",N35=0),"",O35/N35)</f>
      </c>
      <c r="Q35" s="10">
        <f>IF(B35="","",COUNTIFS('Yetkinlik Açığı'!$B$6:$B$155,B35,'Yetkinlik Açığı'!$I$6:$I$155,"Yüksek"))</f>
      </c>
      <c r="R35" s="12">
        <f>IF(C35="","",IF(M35="","Tarih planlanmalı",IF(M35&lt;TODAY(),"Görüşme gecikti",IF(M35-TODAY()&lt;=30,"30 gün içinde",""))))</f>
      </c>
      <c r="S35" s="13"/>
    </row>
    <row r="36" spans="1:19" x14ac:dyDescent="0.25">
      <c r="A36" s="6">
        <v>31</v>
      </c>
      <c r="B36" s="14"/>
      <c r="C36" s="14"/>
      <c r="D36" s="14"/>
      <c r="E36" s="14"/>
      <c r="F36" s="14"/>
      <c r="G36" s="15"/>
      <c r="H36" s="15"/>
      <c r="I36" s="14"/>
      <c r="J36" s="16"/>
      <c r="K36" s="16"/>
      <c r="L36" s="16"/>
      <c r="M36" s="16"/>
      <c r="N36" s="10">
        <f>IF(B36="","",COUNTIF('Gelişim Aksiyonları'!$B$6:$B$205,B36))</f>
      </c>
      <c r="O36" s="10">
        <f>IF(B36="","",COUNTIFS('Gelişim Aksiyonları'!$B$6:$B$205,B36,'Gelişim Aksiyonları'!$J$6:$J$205,"Tamamlandı"))</f>
      </c>
      <c r="P36" s="11">
        <f>IF(OR(B36="",N36=0),"",O36/N36)</f>
      </c>
      <c r="Q36" s="10">
        <f>IF(B36="","",COUNTIFS('Yetkinlik Açığı'!$B$6:$B$155,B36,'Yetkinlik Açığı'!$I$6:$I$155,"Yüksek"))</f>
      </c>
      <c r="R36" s="12">
        <f>IF(C36="","",IF(M36="","Tarih planlanmalı",IF(M36&lt;TODAY(),"Görüşme gecikti",IF(M36-TODAY()&lt;=30,"30 gün içinde",""))))</f>
      </c>
      <c r="S36" s="13"/>
    </row>
    <row r="37" spans="1:19" x14ac:dyDescent="0.25">
      <c r="A37" s="6">
        <v>32</v>
      </c>
      <c r="B37" s="14"/>
      <c r="C37" s="14"/>
      <c r="D37" s="14"/>
      <c r="E37" s="14"/>
      <c r="F37" s="14"/>
      <c r="G37" s="15"/>
      <c r="H37" s="15"/>
      <c r="I37" s="14"/>
      <c r="J37" s="16"/>
      <c r="K37" s="16"/>
      <c r="L37" s="16"/>
      <c r="M37" s="16"/>
      <c r="N37" s="10">
        <f>IF(B37="","",COUNTIF('Gelişim Aksiyonları'!$B$6:$B$205,B37))</f>
      </c>
      <c r="O37" s="10">
        <f>IF(B37="","",COUNTIFS('Gelişim Aksiyonları'!$B$6:$B$205,B37,'Gelişim Aksiyonları'!$J$6:$J$205,"Tamamlandı"))</f>
      </c>
      <c r="P37" s="11">
        <f>IF(OR(B37="",N37=0),"",O37/N37)</f>
      </c>
      <c r="Q37" s="10">
        <f>IF(B37="","",COUNTIFS('Yetkinlik Açığı'!$B$6:$B$155,B37,'Yetkinlik Açığı'!$I$6:$I$155,"Yüksek"))</f>
      </c>
      <c r="R37" s="12">
        <f>IF(C37="","",IF(M37="","Tarih planlanmalı",IF(M37&lt;TODAY(),"Görüşme gecikti",IF(M37-TODAY()&lt;=30,"30 gün içinde",""))))</f>
      </c>
      <c r="S37" s="13"/>
    </row>
    <row r="38" spans="1:19" x14ac:dyDescent="0.25">
      <c r="A38" s="6">
        <v>33</v>
      </c>
      <c r="B38" s="14"/>
      <c r="C38" s="14"/>
      <c r="D38" s="14"/>
      <c r="E38" s="14"/>
      <c r="F38" s="14"/>
      <c r="G38" s="15"/>
      <c r="H38" s="15"/>
      <c r="I38" s="14"/>
      <c r="J38" s="16"/>
      <c r="K38" s="16"/>
      <c r="L38" s="16"/>
      <c r="M38" s="16"/>
      <c r="N38" s="10">
        <f>IF(B38="","",COUNTIF('Gelişim Aksiyonları'!$B$6:$B$205,B38))</f>
      </c>
      <c r="O38" s="10">
        <f>IF(B38="","",COUNTIFS('Gelişim Aksiyonları'!$B$6:$B$205,B38,'Gelişim Aksiyonları'!$J$6:$J$205,"Tamamlandı"))</f>
      </c>
      <c r="P38" s="11">
        <f>IF(OR(B38="",N38=0),"",O38/N38)</f>
      </c>
      <c r="Q38" s="10">
        <f>IF(B38="","",COUNTIFS('Yetkinlik Açığı'!$B$6:$B$155,B38,'Yetkinlik Açığı'!$I$6:$I$155,"Yüksek"))</f>
      </c>
      <c r="R38" s="12">
        <f>IF(C38="","",IF(M38="","Tarih planlanmalı",IF(M38&lt;TODAY(),"Görüşme gecikti",IF(M38-TODAY()&lt;=30,"30 gün içinde",""))))</f>
      </c>
      <c r="S38" s="13"/>
    </row>
    <row r="39" spans="1:19" x14ac:dyDescent="0.25">
      <c r="A39" s="6">
        <v>34</v>
      </c>
      <c r="B39" s="14"/>
      <c r="C39" s="14"/>
      <c r="D39" s="14"/>
      <c r="E39" s="14"/>
      <c r="F39" s="14"/>
      <c r="G39" s="15"/>
      <c r="H39" s="15"/>
      <c r="I39" s="14"/>
      <c r="J39" s="16"/>
      <c r="K39" s="16"/>
      <c r="L39" s="16"/>
      <c r="M39" s="16"/>
      <c r="N39" s="10">
        <f>IF(B39="","",COUNTIF('Gelişim Aksiyonları'!$B$6:$B$205,B39))</f>
      </c>
      <c r="O39" s="10">
        <f>IF(B39="","",COUNTIFS('Gelişim Aksiyonları'!$B$6:$B$205,B39,'Gelişim Aksiyonları'!$J$6:$J$205,"Tamamlandı"))</f>
      </c>
      <c r="P39" s="11">
        <f>IF(OR(B39="",N39=0),"",O39/N39)</f>
      </c>
      <c r="Q39" s="10">
        <f>IF(B39="","",COUNTIFS('Yetkinlik Açığı'!$B$6:$B$155,B39,'Yetkinlik Açığı'!$I$6:$I$155,"Yüksek"))</f>
      </c>
      <c r="R39" s="12">
        <f>IF(C39="","",IF(M39="","Tarih planlanmalı",IF(M39&lt;TODAY(),"Görüşme gecikti",IF(M39-TODAY()&lt;=30,"30 gün içinde",""))))</f>
      </c>
      <c r="S39" s="13"/>
    </row>
    <row r="40" spans="1:19" x14ac:dyDescent="0.25">
      <c r="A40" s="6">
        <v>35</v>
      </c>
      <c r="B40" s="14"/>
      <c r="C40" s="14"/>
      <c r="D40" s="14"/>
      <c r="E40" s="14"/>
      <c r="F40" s="14"/>
      <c r="G40" s="15"/>
      <c r="H40" s="15"/>
      <c r="I40" s="14"/>
      <c r="J40" s="16"/>
      <c r="K40" s="16"/>
      <c r="L40" s="16"/>
      <c r="M40" s="16"/>
      <c r="N40" s="10">
        <f>IF(B40="","",COUNTIF('Gelişim Aksiyonları'!$B$6:$B$205,B40))</f>
      </c>
      <c r="O40" s="10">
        <f>IF(B40="","",COUNTIFS('Gelişim Aksiyonları'!$B$6:$B$205,B40,'Gelişim Aksiyonları'!$J$6:$J$205,"Tamamlandı"))</f>
      </c>
      <c r="P40" s="11">
        <f>IF(OR(B40="",N40=0),"",O40/N40)</f>
      </c>
      <c r="Q40" s="10">
        <f>IF(B40="","",COUNTIFS('Yetkinlik Açığı'!$B$6:$B$155,B40,'Yetkinlik Açığı'!$I$6:$I$155,"Yüksek"))</f>
      </c>
      <c r="R40" s="12">
        <f>IF(C40="","",IF(M40="","Tarih planlanmalı",IF(M40&lt;TODAY(),"Görüşme gecikti",IF(M40-TODAY()&lt;=30,"30 gün içinde",""))))</f>
      </c>
      <c r="S40" s="13"/>
    </row>
    <row r="41" spans="1:19" x14ac:dyDescent="0.25">
      <c r="A41" s="6">
        <v>36</v>
      </c>
      <c r="B41" s="14"/>
      <c r="C41" s="14"/>
      <c r="D41" s="14"/>
      <c r="E41" s="14"/>
      <c r="F41" s="14"/>
      <c r="G41" s="15"/>
      <c r="H41" s="15"/>
      <c r="I41" s="14"/>
      <c r="J41" s="16"/>
      <c r="K41" s="16"/>
      <c r="L41" s="16"/>
      <c r="M41" s="16"/>
      <c r="N41" s="10">
        <f>IF(B41="","",COUNTIF('Gelişim Aksiyonları'!$B$6:$B$205,B41))</f>
      </c>
      <c r="O41" s="10">
        <f>IF(B41="","",COUNTIFS('Gelişim Aksiyonları'!$B$6:$B$205,B41,'Gelişim Aksiyonları'!$J$6:$J$205,"Tamamlandı"))</f>
      </c>
      <c r="P41" s="11">
        <f>IF(OR(B41="",N41=0),"",O41/N41)</f>
      </c>
      <c r="Q41" s="10">
        <f>IF(B41="","",COUNTIFS('Yetkinlik Açığı'!$B$6:$B$155,B41,'Yetkinlik Açığı'!$I$6:$I$155,"Yüksek"))</f>
      </c>
      <c r="R41" s="12">
        <f>IF(C41="","",IF(M41="","Tarih planlanmalı",IF(M41&lt;TODAY(),"Görüşme gecikti",IF(M41-TODAY()&lt;=30,"30 gün içinde",""))))</f>
      </c>
      <c r="S41" s="13"/>
    </row>
    <row r="42" spans="1:19" x14ac:dyDescent="0.25">
      <c r="A42" s="6">
        <v>37</v>
      </c>
      <c r="B42" s="14"/>
      <c r="C42" s="14"/>
      <c r="D42" s="14"/>
      <c r="E42" s="14"/>
      <c r="F42" s="14"/>
      <c r="G42" s="15"/>
      <c r="H42" s="15"/>
      <c r="I42" s="14"/>
      <c r="J42" s="16"/>
      <c r="K42" s="16"/>
      <c r="L42" s="16"/>
      <c r="M42" s="16"/>
      <c r="N42" s="10">
        <f>IF(B42="","",COUNTIF('Gelişim Aksiyonları'!$B$6:$B$205,B42))</f>
      </c>
      <c r="O42" s="10">
        <f>IF(B42="","",COUNTIFS('Gelişim Aksiyonları'!$B$6:$B$205,B42,'Gelişim Aksiyonları'!$J$6:$J$205,"Tamamlandı"))</f>
      </c>
      <c r="P42" s="11">
        <f>IF(OR(B42="",N42=0),"",O42/N42)</f>
      </c>
      <c r="Q42" s="10">
        <f>IF(B42="","",COUNTIFS('Yetkinlik Açığı'!$B$6:$B$155,B42,'Yetkinlik Açığı'!$I$6:$I$155,"Yüksek"))</f>
      </c>
      <c r="R42" s="12">
        <f>IF(C42="","",IF(M42="","Tarih planlanmalı",IF(M42&lt;TODAY(),"Görüşme gecikti",IF(M42-TODAY()&lt;=30,"30 gün içinde",""))))</f>
      </c>
      <c r="S42" s="13"/>
    </row>
    <row r="43" spans="1:19" x14ac:dyDescent="0.25">
      <c r="A43" s="6">
        <v>38</v>
      </c>
      <c r="B43" s="14"/>
      <c r="C43" s="14"/>
      <c r="D43" s="14"/>
      <c r="E43" s="14"/>
      <c r="F43" s="14"/>
      <c r="G43" s="15"/>
      <c r="H43" s="15"/>
      <c r="I43" s="14"/>
      <c r="J43" s="16"/>
      <c r="K43" s="16"/>
      <c r="L43" s="16"/>
      <c r="M43" s="16"/>
      <c r="N43" s="10">
        <f>IF(B43="","",COUNTIF('Gelişim Aksiyonları'!$B$6:$B$205,B43))</f>
      </c>
      <c r="O43" s="10">
        <f>IF(B43="","",COUNTIFS('Gelişim Aksiyonları'!$B$6:$B$205,B43,'Gelişim Aksiyonları'!$J$6:$J$205,"Tamamlandı"))</f>
      </c>
      <c r="P43" s="11">
        <f>IF(OR(B43="",N43=0),"",O43/N43)</f>
      </c>
      <c r="Q43" s="10">
        <f>IF(B43="","",COUNTIFS('Yetkinlik Açığı'!$B$6:$B$155,B43,'Yetkinlik Açığı'!$I$6:$I$155,"Yüksek"))</f>
      </c>
      <c r="R43" s="12">
        <f>IF(C43="","",IF(M43="","Tarih planlanmalı",IF(M43&lt;TODAY(),"Görüşme gecikti",IF(M43-TODAY()&lt;=30,"30 gün içinde",""))))</f>
      </c>
      <c r="S43" s="13"/>
    </row>
    <row r="44" spans="1:19" x14ac:dyDescent="0.25">
      <c r="A44" s="6">
        <v>39</v>
      </c>
      <c r="B44" s="14"/>
      <c r="C44" s="14"/>
      <c r="D44" s="14"/>
      <c r="E44" s="14"/>
      <c r="F44" s="14"/>
      <c r="G44" s="15"/>
      <c r="H44" s="15"/>
      <c r="I44" s="14"/>
      <c r="J44" s="16"/>
      <c r="K44" s="16"/>
      <c r="L44" s="16"/>
      <c r="M44" s="16"/>
      <c r="N44" s="10">
        <f>IF(B44="","",COUNTIF('Gelişim Aksiyonları'!$B$6:$B$205,B44))</f>
      </c>
      <c r="O44" s="10">
        <f>IF(B44="","",COUNTIFS('Gelişim Aksiyonları'!$B$6:$B$205,B44,'Gelişim Aksiyonları'!$J$6:$J$205,"Tamamlandı"))</f>
      </c>
      <c r="P44" s="11">
        <f>IF(OR(B44="",N44=0),"",O44/N44)</f>
      </c>
      <c r="Q44" s="10">
        <f>IF(B44="","",COUNTIFS('Yetkinlik Açığı'!$B$6:$B$155,B44,'Yetkinlik Açığı'!$I$6:$I$155,"Yüksek"))</f>
      </c>
      <c r="R44" s="12">
        <f>IF(C44="","",IF(M44="","Tarih planlanmalı",IF(M44&lt;TODAY(),"Görüşme gecikti",IF(M44-TODAY()&lt;=30,"30 gün içinde",""))))</f>
      </c>
      <c r="S44" s="13"/>
    </row>
    <row r="45" spans="1:19" x14ac:dyDescent="0.25">
      <c r="A45" s="6">
        <v>40</v>
      </c>
      <c r="B45" s="14"/>
      <c r="C45" s="14"/>
      <c r="D45" s="14"/>
      <c r="E45" s="14"/>
      <c r="F45" s="14"/>
      <c r="G45" s="15"/>
      <c r="H45" s="15"/>
      <c r="I45" s="14"/>
      <c r="J45" s="16"/>
      <c r="K45" s="16"/>
      <c r="L45" s="16"/>
      <c r="M45" s="16"/>
      <c r="N45" s="10">
        <f>IF(B45="","",COUNTIF('Gelişim Aksiyonları'!$B$6:$B$205,B45))</f>
      </c>
      <c r="O45" s="10">
        <f>IF(B45="","",COUNTIFS('Gelişim Aksiyonları'!$B$6:$B$205,B45,'Gelişim Aksiyonları'!$J$6:$J$205,"Tamamlandı"))</f>
      </c>
      <c r="P45" s="11">
        <f>IF(OR(B45="",N45=0),"",O45/N45)</f>
      </c>
      <c r="Q45" s="10">
        <f>IF(B45="","",COUNTIFS('Yetkinlik Açığı'!$B$6:$B$155,B45,'Yetkinlik Açığı'!$I$6:$I$155,"Yüksek"))</f>
      </c>
      <c r="R45" s="12">
        <f>IF(C45="","",IF(M45="","Tarih planlanmalı",IF(M45&lt;TODAY(),"Görüşme gecikti",IF(M45-TODAY()&lt;=30,"30 gün içinde",""))))</f>
      </c>
      <c r="S45" s="13"/>
    </row>
    <row r="46" spans="1:19" x14ac:dyDescent="0.25">
      <c r="A46" s="6">
        <v>41</v>
      </c>
      <c r="B46" s="14"/>
      <c r="C46" s="14"/>
      <c r="D46" s="14"/>
      <c r="E46" s="14"/>
      <c r="F46" s="14"/>
      <c r="G46" s="15"/>
      <c r="H46" s="15"/>
      <c r="I46" s="14"/>
      <c r="J46" s="16"/>
      <c r="K46" s="16"/>
      <c r="L46" s="16"/>
      <c r="M46" s="16"/>
      <c r="N46" s="10">
        <f>IF(B46="","",COUNTIF('Gelişim Aksiyonları'!$B$6:$B$205,B46))</f>
      </c>
      <c r="O46" s="10">
        <f>IF(B46="","",COUNTIFS('Gelişim Aksiyonları'!$B$6:$B$205,B46,'Gelişim Aksiyonları'!$J$6:$J$205,"Tamamlandı"))</f>
      </c>
      <c r="P46" s="11">
        <f>IF(OR(B46="",N46=0),"",O46/N46)</f>
      </c>
      <c r="Q46" s="10">
        <f>IF(B46="","",COUNTIFS('Yetkinlik Açığı'!$B$6:$B$155,B46,'Yetkinlik Açığı'!$I$6:$I$155,"Yüksek"))</f>
      </c>
      <c r="R46" s="12">
        <f>IF(C46="","",IF(M46="","Tarih planlanmalı",IF(M46&lt;TODAY(),"Görüşme gecikti",IF(M46-TODAY()&lt;=30,"30 gün içinde",""))))</f>
      </c>
      <c r="S46" s="13"/>
    </row>
    <row r="47" spans="1:19" x14ac:dyDescent="0.25">
      <c r="A47" s="6">
        <v>42</v>
      </c>
      <c r="B47" s="14"/>
      <c r="C47" s="14"/>
      <c r="D47" s="14"/>
      <c r="E47" s="14"/>
      <c r="F47" s="14"/>
      <c r="G47" s="15"/>
      <c r="H47" s="15"/>
      <c r="I47" s="14"/>
      <c r="J47" s="16"/>
      <c r="K47" s="16"/>
      <c r="L47" s="16"/>
      <c r="M47" s="16"/>
      <c r="N47" s="10">
        <f>IF(B47="","",COUNTIF('Gelişim Aksiyonları'!$B$6:$B$205,B47))</f>
      </c>
      <c r="O47" s="10">
        <f>IF(B47="","",COUNTIFS('Gelişim Aksiyonları'!$B$6:$B$205,B47,'Gelişim Aksiyonları'!$J$6:$J$205,"Tamamlandı"))</f>
      </c>
      <c r="P47" s="11">
        <f>IF(OR(B47="",N47=0),"",O47/N47)</f>
      </c>
      <c r="Q47" s="10">
        <f>IF(B47="","",COUNTIFS('Yetkinlik Açığı'!$B$6:$B$155,B47,'Yetkinlik Açığı'!$I$6:$I$155,"Yüksek"))</f>
      </c>
      <c r="R47" s="12">
        <f>IF(C47="","",IF(M47="","Tarih planlanmalı",IF(M47&lt;TODAY(),"Görüşme gecikti",IF(M47-TODAY()&lt;=30,"30 gün içinde",""))))</f>
      </c>
      <c r="S47" s="13"/>
    </row>
    <row r="48" spans="1:19" x14ac:dyDescent="0.25">
      <c r="A48" s="6">
        <v>43</v>
      </c>
      <c r="B48" s="14"/>
      <c r="C48" s="14"/>
      <c r="D48" s="14"/>
      <c r="E48" s="14"/>
      <c r="F48" s="14"/>
      <c r="G48" s="15"/>
      <c r="H48" s="15"/>
      <c r="I48" s="14"/>
      <c r="J48" s="16"/>
      <c r="K48" s="16"/>
      <c r="L48" s="16"/>
      <c r="M48" s="16"/>
      <c r="N48" s="10">
        <f>IF(B48="","",COUNTIF('Gelişim Aksiyonları'!$B$6:$B$205,B48))</f>
      </c>
      <c r="O48" s="10">
        <f>IF(B48="","",COUNTIFS('Gelişim Aksiyonları'!$B$6:$B$205,B48,'Gelişim Aksiyonları'!$J$6:$J$205,"Tamamlandı"))</f>
      </c>
      <c r="P48" s="11">
        <f>IF(OR(B48="",N48=0),"",O48/N48)</f>
      </c>
      <c r="Q48" s="10">
        <f>IF(B48="","",COUNTIFS('Yetkinlik Açığı'!$B$6:$B$155,B48,'Yetkinlik Açığı'!$I$6:$I$155,"Yüksek"))</f>
      </c>
      <c r="R48" s="12">
        <f>IF(C48="","",IF(M48="","Tarih planlanmalı",IF(M48&lt;TODAY(),"Görüşme gecikti",IF(M48-TODAY()&lt;=30,"30 gün içinde",""))))</f>
      </c>
      <c r="S48" s="13"/>
    </row>
    <row r="49" spans="1:19" x14ac:dyDescent="0.25">
      <c r="A49" s="6">
        <v>44</v>
      </c>
      <c r="B49" s="14"/>
      <c r="C49" s="14"/>
      <c r="D49" s="14"/>
      <c r="E49" s="14"/>
      <c r="F49" s="14"/>
      <c r="G49" s="15"/>
      <c r="H49" s="15"/>
      <c r="I49" s="14"/>
      <c r="J49" s="16"/>
      <c r="K49" s="16"/>
      <c r="L49" s="16"/>
      <c r="M49" s="16"/>
      <c r="N49" s="10">
        <f>IF(B49="","",COUNTIF('Gelişim Aksiyonları'!$B$6:$B$205,B49))</f>
      </c>
      <c r="O49" s="10">
        <f>IF(B49="","",COUNTIFS('Gelişim Aksiyonları'!$B$6:$B$205,B49,'Gelişim Aksiyonları'!$J$6:$J$205,"Tamamlandı"))</f>
      </c>
      <c r="P49" s="11">
        <f>IF(OR(B49="",N49=0),"",O49/N49)</f>
      </c>
      <c r="Q49" s="10">
        <f>IF(B49="","",COUNTIFS('Yetkinlik Açığı'!$B$6:$B$155,B49,'Yetkinlik Açığı'!$I$6:$I$155,"Yüksek"))</f>
      </c>
      <c r="R49" s="12">
        <f>IF(C49="","",IF(M49="","Tarih planlanmalı",IF(M49&lt;TODAY(),"Görüşme gecikti",IF(M49-TODAY()&lt;=30,"30 gün içinde",""))))</f>
      </c>
      <c r="S49" s="13"/>
    </row>
    <row r="50" spans="1:19" x14ac:dyDescent="0.25">
      <c r="A50" s="6">
        <v>45</v>
      </c>
      <c r="B50" s="14"/>
      <c r="C50" s="14"/>
      <c r="D50" s="14"/>
      <c r="E50" s="14"/>
      <c r="F50" s="14"/>
      <c r="G50" s="15"/>
      <c r="H50" s="15"/>
      <c r="I50" s="14"/>
      <c r="J50" s="16"/>
      <c r="K50" s="16"/>
      <c r="L50" s="16"/>
      <c r="M50" s="16"/>
      <c r="N50" s="10">
        <f>IF(B50="","",COUNTIF('Gelişim Aksiyonları'!$B$6:$B$205,B50))</f>
      </c>
      <c r="O50" s="10">
        <f>IF(B50="","",COUNTIFS('Gelişim Aksiyonları'!$B$6:$B$205,B50,'Gelişim Aksiyonları'!$J$6:$J$205,"Tamamlandı"))</f>
      </c>
      <c r="P50" s="11">
        <f>IF(OR(B50="",N50=0),"",O50/N50)</f>
      </c>
      <c r="Q50" s="10">
        <f>IF(B50="","",COUNTIFS('Yetkinlik Açığı'!$B$6:$B$155,B50,'Yetkinlik Açığı'!$I$6:$I$155,"Yüksek"))</f>
      </c>
      <c r="R50" s="12">
        <f>IF(C50="","",IF(M50="","Tarih planlanmalı",IF(M50&lt;TODAY(),"Görüşme gecikti",IF(M50-TODAY()&lt;=30,"30 gün içinde",""))))</f>
      </c>
      <c r="S50" s="13"/>
    </row>
    <row r="51" spans="1:19" x14ac:dyDescent="0.25">
      <c r="A51" s="6">
        <v>46</v>
      </c>
      <c r="B51" s="14"/>
      <c r="C51" s="14"/>
      <c r="D51" s="14"/>
      <c r="E51" s="14"/>
      <c r="F51" s="14"/>
      <c r="G51" s="15"/>
      <c r="H51" s="15"/>
      <c r="I51" s="14"/>
      <c r="J51" s="16"/>
      <c r="K51" s="16"/>
      <c r="L51" s="16"/>
      <c r="M51" s="16"/>
      <c r="N51" s="10">
        <f>IF(B51="","",COUNTIF('Gelişim Aksiyonları'!$B$6:$B$205,B51))</f>
      </c>
      <c r="O51" s="10">
        <f>IF(B51="","",COUNTIFS('Gelişim Aksiyonları'!$B$6:$B$205,B51,'Gelişim Aksiyonları'!$J$6:$J$205,"Tamamlandı"))</f>
      </c>
      <c r="P51" s="11">
        <f>IF(OR(B51="",N51=0),"",O51/N51)</f>
      </c>
      <c r="Q51" s="10">
        <f>IF(B51="","",COUNTIFS('Yetkinlik Açığı'!$B$6:$B$155,B51,'Yetkinlik Açığı'!$I$6:$I$155,"Yüksek"))</f>
      </c>
      <c r="R51" s="12">
        <f>IF(C51="","",IF(M51="","Tarih planlanmalı",IF(M51&lt;TODAY(),"Görüşme gecikti",IF(M51-TODAY()&lt;=30,"30 gün içinde",""))))</f>
      </c>
      <c r="S51" s="13"/>
    </row>
    <row r="52" spans="1:19" x14ac:dyDescent="0.25">
      <c r="A52" s="6">
        <v>47</v>
      </c>
      <c r="B52" s="14"/>
      <c r="C52" s="14"/>
      <c r="D52" s="14"/>
      <c r="E52" s="14"/>
      <c r="F52" s="14"/>
      <c r="G52" s="15"/>
      <c r="H52" s="15"/>
      <c r="I52" s="14"/>
      <c r="J52" s="16"/>
      <c r="K52" s="16"/>
      <c r="L52" s="16"/>
      <c r="M52" s="16"/>
      <c r="N52" s="10">
        <f>IF(B52="","",COUNTIF('Gelişim Aksiyonları'!$B$6:$B$205,B52))</f>
      </c>
      <c r="O52" s="10">
        <f>IF(B52="","",COUNTIFS('Gelişim Aksiyonları'!$B$6:$B$205,B52,'Gelişim Aksiyonları'!$J$6:$J$205,"Tamamlandı"))</f>
      </c>
      <c r="P52" s="11">
        <f>IF(OR(B52="",N52=0),"",O52/N52)</f>
      </c>
      <c r="Q52" s="10">
        <f>IF(B52="","",COUNTIFS('Yetkinlik Açığı'!$B$6:$B$155,B52,'Yetkinlik Açığı'!$I$6:$I$155,"Yüksek"))</f>
      </c>
      <c r="R52" s="12">
        <f>IF(C52="","",IF(M52="","Tarih planlanmalı",IF(M52&lt;TODAY(),"Görüşme gecikti",IF(M52-TODAY()&lt;=30,"30 gün içinde",""))))</f>
      </c>
      <c r="S52" s="13"/>
    </row>
    <row r="53" spans="1:19" x14ac:dyDescent="0.25">
      <c r="A53" s="6">
        <v>48</v>
      </c>
      <c r="B53" s="14"/>
      <c r="C53" s="14"/>
      <c r="D53" s="14"/>
      <c r="E53" s="14"/>
      <c r="F53" s="14"/>
      <c r="G53" s="15"/>
      <c r="H53" s="15"/>
      <c r="I53" s="14"/>
      <c r="J53" s="16"/>
      <c r="K53" s="16"/>
      <c r="L53" s="16"/>
      <c r="M53" s="16"/>
      <c r="N53" s="10">
        <f>IF(B53="","",COUNTIF('Gelişim Aksiyonları'!$B$6:$B$205,B53))</f>
      </c>
      <c r="O53" s="10">
        <f>IF(B53="","",COUNTIFS('Gelişim Aksiyonları'!$B$6:$B$205,B53,'Gelişim Aksiyonları'!$J$6:$J$205,"Tamamlandı"))</f>
      </c>
      <c r="P53" s="11">
        <f>IF(OR(B53="",N53=0),"",O53/N53)</f>
      </c>
      <c r="Q53" s="10">
        <f>IF(B53="","",COUNTIFS('Yetkinlik Açığı'!$B$6:$B$155,B53,'Yetkinlik Açığı'!$I$6:$I$155,"Yüksek"))</f>
      </c>
      <c r="R53" s="12">
        <f>IF(C53="","",IF(M53="","Tarih planlanmalı",IF(M53&lt;TODAY(),"Görüşme gecikti",IF(M53-TODAY()&lt;=30,"30 gün içinde",""))))</f>
      </c>
      <c r="S53" s="13"/>
    </row>
    <row r="54" spans="1:19" x14ac:dyDescent="0.25">
      <c r="A54" s="6">
        <v>49</v>
      </c>
      <c r="B54" s="14"/>
      <c r="C54" s="14"/>
      <c r="D54" s="14"/>
      <c r="E54" s="14"/>
      <c r="F54" s="14"/>
      <c r="G54" s="15"/>
      <c r="H54" s="15"/>
      <c r="I54" s="14"/>
      <c r="J54" s="16"/>
      <c r="K54" s="16"/>
      <c r="L54" s="16"/>
      <c r="M54" s="16"/>
      <c r="N54" s="10">
        <f>IF(B54="","",COUNTIF('Gelişim Aksiyonları'!$B$6:$B$205,B54))</f>
      </c>
      <c r="O54" s="10">
        <f>IF(B54="","",COUNTIFS('Gelişim Aksiyonları'!$B$6:$B$205,B54,'Gelişim Aksiyonları'!$J$6:$J$205,"Tamamlandı"))</f>
      </c>
      <c r="P54" s="11">
        <f>IF(OR(B54="",N54=0),"",O54/N54)</f>
      </c>
      <c r="Q54" s="10">
        <f>IF(B54="","",COUNTIFS('Yetkinlik Açığı'!$B$6:$B$155,B54,'Yetkinlik Açığı'!$I$6:$I$155,"Yüksek"))</f>
      </c>
      <c r="R54" s="12">
        <f>IF(C54="","",IF(M54="","Tarih planlanmalı",IF(M54&lt;TODAY(),"Görüşme gecikti",IF(M54-TODAY()&lt;=30,"30 gün içinde",""))))</f>
      </c>
      <c r="S54" s="13"/>
    </row>
    <row r="55" spans="1:19" x14ac:dyDescent="0.25">
      <c r="A55" s="6">
        <v>50</v>
      </c>
      <c r="B55" s="14"/>
      <c r="C55" s="14"/>
      <c r="D55" s="14"/>
      <c r="E55" s="14"/>
      <c r="F55" s="14"/>
      <c r="G55" s="15"/>
      <c r="H55" s="15"/>
      <c r="I55" s="14"/>
      <c r="J55" s="16"/>
      <c r="K55" s="16"/>
      <c r="L55" s="16"/>
      <c r="M55" s="16"/>
      <c r="N55" s="10">
        <f>IF(B55="","",COUNTIF('Gelişim Aksiyonları'!$B$6:$B$205,B55))</f>
      </c>
      <c r="O55" s="10">
        <f>IF(B55="","",COUNTIFS('Gelişim Aksiyonları'!$B$6:$B$205,B55,'Gelişim Aksiyonları'!$J$6:$J$205,"Tamamlandı"))</f>
      </c>
      <c r="P55" s="11">
        <f>IF(OR(B55="",N55=0),"",O55/N55)</f>
      </c>
      <c r="Q55" s="10">
        <f>IF(B55="","",COUNTIFS('Yetkinlik Açığı'!$B$6:$B$155,B55,'Yetkinlik Açığı'!$I$6:$I$155,"Yüksek"))</f>
      </c>
      <c r="R55" s="12">
        <f>IF(C55="","",IF(M55="","Tarih planlanmalı",IF(M55&lt;TODAY(),"Görüşme gecikti",IF(M55-TODAY()&lt;=30,"30 gün içinde",""))))</f>
      </c>
      <c r="S55" s="13"/>
    </row>
    <row r="56" spans="1:19" x14ac:dyDescent="0.25">
      <c r="A56" s="6">
        <v>51</v>
      </c>
      <c r="B56" s="14"/>
      <c r="C56" s="14"/>
      <c r="D56" s="14"/>
      <c r="E56" s="14"/>
      <c r="F56" s="14"/>
      <c r="G56" s="15"/>
      <c r="H56" s="15"/>
      <c r="I56" s="14"/>
      <c r="J56" s="16"/>
      <c r="K56" s="16"/>
      <c r="L56" s="16"/>
      <c r="M56" s="16"/>
      <c r="N56" s="10">
        <f>IF(B56="","",COUNTIF('Gelişim Aksiyonları'!$B$6:$B$205,B56))</f>
      </c>
      <c r="O56" s="10">
        <f>IF(B56="","",COUNTIFS('Gelişim Aksiyonları'!$B$6:$B$205,B56,'Gelişim Aksiyonları'!$J$6:$J$205,"Tamamlandı"))</f>
      </c>
      <c r="P56" s="11">
        <f>IF(OR(B56="",N56=0),"",O56/N56)</f>
      </c>
      <c r="Q56" s="10">
        <f>IF(B56="","",COUNTIFS('Yetkinlik Açığı'!$B$6:$B$155,B56,'Yetkinlik Açığı'!$I$6:$I$155,"Yüksek"))</f>
      </c>
      <c r="R56" s="12">
        <f>IF(C56="","",IF(M56="","Tarih planlanmalı",IF(M56&lt;TODAY(),"Görüşme gecikti",IF(M56-TODAY()&lt;=30,"30 gün içinde",""))))</f>
      </c>
      <c r="S56" s="13"/>
    </row>
    <row r="57" spans="1:19" x14ac:dyDescent="0.25">
      <c r="A57" s="6">
        <v>52</v>
      </c>
      <c r="B57" s="14"/>
      <c r="C57" s="14"/>
      <c r="D57" s="14"/>
      <c r="E57" s="14"/>
      <c r="F57" s="14"/>
      <c r="G57" s="15"/>
      <c r="H57" s="15"/>
      <c r="I57" s="14"/>
      <c r="J57" s="16"/>
      <c r="K57" s="16"/>
      <c r="L57" s="16"/>
      <c r="M57" s="16"/>
      <c r="N57" s="10">
        <f>IF(B57="","",COUNTIF('Gelişim Aksiyonları'!$B$6:$B$205,B57))</f>
      </c>
      <c r="O57" s="10">
        <f>IF(B57="","",COUNTIFS('Gelişim Aksiyonları'!$B$6:$B$205,B57,'Gelişim Aksiyonları'!$J$6:$J$205,"Tamamlandı"))</f>
      </c>
      <c r="P57" s="11">
        <f>IF(OR(B57="",N57=0),"",O57/N57)</f>
      </c>
      <c r="Q57" s="10">
        <f>IF(B57="","",COUNTIFS('Yetkinlik Açığı'!$B$6:$B$155,B57,'Yetkinlik Açığı'!$I$6:$I$155,"Yüksek"))</f>
      </c>
      <c r="R57" s="12">
        <f>IF(C57="","",IF(M57="","Tarih planlanmalı",IF(M57&lt;TODAY(),"Görüşme gecikti",IF(M57-TODAY()&lt;=30,"30 gün içinde",""))))</f>
      </c>
      <c r="S57" s="13"/>
    </row>
    <row r="58" spans="1:19" x14ac:dyDescent="0.25">
      <c r="A58" s="6">
        <v>53</v>
      </c>
      <c r="B58" s="14"/>
      <c r="C58" s="14"/>
      <c r="D58" s="14"/>
      <c r="E58" s="14"/>
      <c r="F58" s="14"/>
      <c r="G58" s="15"/>
      <c r="H58" s="15"/>
      <c r="I58" s="14"/>
      <c r="J58" s="16"/>
      <c r="K58" s="16"/>
      <c r="L58" s="16"/>
      <c r="M58" s="16"/>
      <c r="N58" s="10">
        <f>IF(B58="","",COUNTIF('Gelişim Aksiyonları'!$B$6:$B$205,B58))</f>
      </c>
      <c r="O58" s="10">
        <f>IF(B58="","",COUNTIFS('Gelişim Aksiyonları'!$B$6:$B$205,B58,'Gelişim Aksiyonları'!$J$6:$J$205,"Tamamlandı"))</f>
      </c>
      <c r="P58" s="11">
        <f>IF(OR(B58="",N58=0),"",O58/N58)</f>
      </c>
      <c r="Q58" s="10">
        <f>IF(B58="","",COUNTIFS('Yetkinlik Açığı'!$B$6:$B$155,B58,'Yetkinlik Açığı'!$I$6:$I$155,"Yüksek"))</f>
      </c>
      <c r="R58" s="12">
        <f>IF(C58="","",IF(M58="","Tarih planlanmalı",IF(M58&lt;TODAY(),"Görüşme gecikti",IF(M58-TODAY()&lt;=30,"30 gün içinde",""))))</f>
      </c>
      <c r="S58" s="13"/>
    </row>
    <row r="59" spans="1:19" x14ac:dyDescent="0.25">
      <c r="A59" s="6">
        <v>54</v>
      </c>
      <c r="B59" s="14"/>
      <c r="C59" s="14"/>
      <c r="D59" s="14"/>
      <c r="E59" s="14"/>
      <c r="F59" s="14"/>
      <c r="G59" s="15"/>
      <c r="H59" s="15"/>
      <c r="I59" s="14"/>
      <c r="J59" s="16"/>
      <c r="K59" s="16"/>
      <c r="L59" s="16"/>
      <c r="M59" s="16"/>
      <c r="N59" s="10">
        <f>IF(B59="","",COUNTIF('Gelişim Aksiyonları'!$B$6:$B$205,B59))</f>
      </c>
      <c r="O59" s="10">
        <f>IF(B59="","",COUNTIFS('Gelişim Aksiyonları'!$B$6:$B$205,B59,'Gelişim Aksiyonları'!$J$6:$J$205,"Tamamlandı"))</f>
      </c>
      <c r="P59" s="11">
        <f>IF(OR(B59="",N59=0),"",O59/N59)</f>
      </c>
      <c r="Q59" s="10">
        <f>IF(B59="","",COUNTIFS('Yetkinlik Açığı'!$B$6:$B$155,B59,'Yetkinlik Açığı'!$I$6:$I$155,"Yüksek"))</f>
      </c>
      <c r="R59" s="12">
        <f>IF(C59="","",IF(M59="","Tarih planlanmalı",IF(M59&lt;TODAY(),"Görüşme gecikti",IF(M59-TODAY()&lt;=30,"30 gün içinde",""))))</f>
      </c>
      <c r="S59" s="13"/>
    </row>
    <row r="60" spans="1:19" x14ac:dyDescent="0.25">
      <c r="A60" s="6">
        <v>55</v>
      </c>
      <c r="B60" s="14"/>
      <c r="C60" s="14"/>
      <c r="D60" s="14"/>
      <c r="E60" s="14"/>
      <c r="F60" s="14"/>
      <c r="G60" s="15"/>
      <c r="H60" s="15"/>
      <c r="I60" s="14"/>
      <c r="J60" s="16"/>
      <c r="K60" s="16"/>
      <c r="L60" s="16"/>
      <c r="M60" s="16"/>
      <c r="N60" s="10">
        <f>IF(B60="","",COUNTIF('Gelişim Aksiyonları'!$B$6:$B$205,B60))</f>
      </c>
      <c r="O60" s="10">
        <f>IF(B60="","",COUNTIFS('Gelişim Aksiyonları'!$B$6:$B$205,B60,'Gelişim Aksiyonları'!$J$6:$J$205,"Tamamlandı"))</f>
      </c>
      <c r="P60" s="11">
        <f>IF(OR(B60="",N60=0),"",O60/N60)</f>
      </c>
      <c r="Q60" s="10">
        <f>IF(B60="","",COUNTIFS('Yetkinlik Açığı'!$B$6:$B$155,B60,'Yetkinlik Açığı'!$I$6:$I$155,"Yüksek"))</f>
      </c>
      <c r="R60" s="12">
        <f>IF(C60="","",IF(M60="","Tarih planlanmalı",IF(M60&lt;TODAY(),"Görüşme gecikti",IF(M60-TODAY()&lt;=30,"30 gün içinde",""))))</f>
      </c>
      <c r="S60" s="13"/>
    </row>
    <row r="61" spans="1:19" x14ac:dyDescent="0.25">
      <c r="A61" s="6">
        <v>56</v>
      </c>
      <c r="B61" s="14"/>
      <c r="C61" s="14"/>
      <c r="D61" s="14"/>
      <c r="E61" s="14"/>
      <c r="F61" s="14"/>
      <c r="G61" s="15"/>
      <c r="H61" s="15"/>
      <c r="I61" s="14"/>
      <c r="J61" s="16"/>
      <c r="K61" s="16"/>
      <c r="L61" s="16"/>
      <c r="M61" s="16"/>
      <c r="N61" s="10">
        <f>IF(B61="","",COUNTIF('Gelişim Aksiyonları'!$B$6:$B$205,B61))</f>
      </c>
      <c r="O61" s="10">
        <f>IF(B61="","",COUNTIFS('Gelişim Aksiyonları'!$B$6:$B$205,B61,'Gelişim Aksiyonları'!$J$6:$J$205,"Tamamlandı"))</f>
      </c>
      <c r="P61" s="11">
        <f>IF(OR(B61="",N61=0),"",O61/N61)</f>
      </c>
      <c r="Q61" s="10">
        <f>IF(B61="","",COUNTIFS('Yetkinlik Açığı'!$B$6:$B$155,B61,'Yetkinlik Açığı'!$I$6:$I$155,"Yüksek"))</f>
      </c>
      <c r="R61" s="12">
        <f>IF(C61="","",IF(M61="","Tarih planlanmalı",IF(M61&lt;TODAY(),"Görüşme gecikti",IF(M61-TODAY()&lt;=30,"30 gün içinde",""))))</f>
      </c>
      <c r="S61" s="13"/>
    </row>
    <row r="62" spans="1:19" x14ac:dyDescent="0.25">
      <c r="A62" s="6">
        <v>57</v>
      </c>
      <c r="B62" s="14"/>
      <c r="C62" s="14"/>
      <c r="D62" s="14"/>
      <c r="E62" s="14"/>
      <c r="F62" s="14"/>
      <c r="G62" s="15"/>
      <c r="H62" s="15"/>
      <c r="I62" s="14"/>
      <c r="J62" s="16"/>
      <c r="K62" s="16"/>
      <c r="L62" s="16"/>
      <c r="M62" s="16"/>
      <c r="N62" s="10">
        <f>IF(B62="","",COUNTIF('Gelişim Aksiyonları'!$B$6:$B$205,B62))</f>
      </c>
      <c r="O62" s="10">
        <f>IF(B62="","",COUNTIFS('Gelişim Aksiyonları'!$B$6:$B$205,B62,'Gelişim Aksiyonları'!$J$6:$J$205,"Tamamlandı"))</f>
      </c>
      <c r="P62" s="11">
        <f>IF(OR(B62="",N62=0),"",O62/N62)</f>
      </c>
      <c r="Q62" s="10">
        <f>IF(B62="","",COUNTIFS('Yetkinlik Açığı'!$B$6:$B$155,B62,'Yetkinlik Açığı'!$I$6:$I$155,"Yüksek"))</f>
      </c>
      <c r="R62" s="12">
        <f>IF(C62="","",IF(M62="","Tarih planlanmalı",IF(M62&lt;TODAY(),"Görüşme gecikti",IF(M62-TODAY()&lt;=30,"30 gün içinde",""))))</f>
      </c>
      <c r="S62" s="13"/>
    </row>
    <row r="63" spans="1:19" x14ac:dyDescent="0.25">
      <c r="A63" s="6">
        <v>58</v>
      </c>
      <c r="B63" s="14"/>
      <c r="C63" s="14"/>
      <c r="D63" s="14"/>
      <c r="E63" s="14"/>
      <c r="F63" s="14"/>
      <c r="G63" s="15"/>
      <c r="H63" s="15"/>
      <c r="I63" s="14"/>
      <c r="J63" s="16"/>
      <c r="K63" s="16"/>
      <c r="L63" s="16"/>
      <c r="M63" s="16"/>
      <c r="N63" s="10">
        <f>IF(B63="","",COUNTIF('Gelişim Aksiyonları'!$B$6:$B$205,B63))</f>
      </c>
      <c r="O63" s="10">
        <f>IF(B63="","",COUNTIFS('Gelişim Aksiyonları'!$B$6:$B$205,B63,'Gelişim Aksiyonları'!$J$6:$J$205,"Tamamlandı"))</f>
      </c>
      <c r="P63" s="11">
        <f>IF(OR(B63="",N63=0),"",O63/N63)</f>
      </c>
      <c r="Q63" s="10">
        <f>IF(B63="","",COUNTIFS('Yetkinlik Açığı'!$B$6:$B$155,B63,'Yetkinlik Açığı'!$I$6:$I$155,"Yüksek"))</f>
      </c>
      <c r="R63" s="12">
        <f>IF(C63="","",IF(M63="","Tarih planlanmalı",IF(M63&lt;TODAY(),"Görüşme gecikti",IF(M63-TODAY()&lt;=30,"30 gün içinde",""))))</f>
      </c>
      <c r="S63" s="13"/>
    </row>
    <row r="64" spans="1:19" x14ac:dyDescent="0.25">
      <c r="A64" s="6">
        <v>59</v>
      </c>
      <c r="B64" s="14"/>
      <c r="C64" s="14"/>
      <c r="D64" s="14"/>
      <c r="E64" s="14"/>
      <c r="F64" s="14"/>
      <c r="G64" s="15"/>
      <c r="H64" s="15"/>
      <c r="I64" s="14"/>
      <c r="J64" s="16"/>
      <c r="K64" s="16"/>
      <c r="L64" s="16"/>
      <c r="M64" s="16"/>
      <c r="N64" s="10">
        <f>IF(B64="","",COUNTIF('Gelişim Aksiyonları'!$B$6:$B$205,B64))</f>
      </c>
      <c r="O64" s="10">
        <f>IF(B64="","",COUNTIFS('Gelişim Aksiyonları'!$B$6:$B$205,B64,'Gelişim Aksiyonları'!$J$6:$J$205,"Tamamlandı"))</f>
      </c>
      <c r="P64" s="11">
        <f>IF(OR(B64="",N64=0),"",O64/N64)</f>
      </c>
      <c r="Q64" s="10">
        <f>IF(B64="","",COUNTIFS('Yetkinlik Açığı'!$B$6:$B$155,B64,'Yetkinlik Açığı'!$I$6:$I$155,"Yüksek"))</f>
      </c>
      <c r="R64" s="12">
        <f>IF(C64="","",IF(M64="","Tarih planlanmalı",IF(M64&lt;TODAY(),"Görüşme gecikti",IF(M64-TODAY()&lt;=30,"30 gün içinde",""))))</f>
      </c>
      <c r="S64" s="13"/>
    </row>
    <row r="65" spans="1:19" x14ac:dyDescent="0.25">
      <c r="A65" s="6">
        <v>60</v>
      </c>
      <c r="B65" s="14"/>
      <c r="C65" s="14"/>
      <c r="D65" s="14"/>
      <c r="E65" s="14"/>
      <c r="F65" s="14"/>
      <c r="G65" s="15"/>
      <c r="H65" s="15"/>
      <c r="I65" s="14"/>
      <c r="J65" s="16"/>
      <c r="K65" s="16"/>
      <c r="L65" s="16"/>
      <c r="M65" s="16"/>
      <c r="N65" s="10">
        <f>IF(B65="","",COUNTIF('Gelişim Aksiyonları'!$B$6:$B$205,B65))</f>
      </c>
      <c r="O65" s="10">
        <f>IF(B65="","",COUNTIFS('Gelişim Aksiyonları'!$B$6:$B$205,B65,'Gelişim Aksiyonları'!$J$6:$J$205,"Tamamlandı"))</f>
      </c>
      <c r="P65" s="11">
        <f>IF(OR(B65="",N65=0),"",O65/N65)</f>
      </c>
      <c r="Q65" s="10">
        <f>IF(B65="","",COUNTIFS('Yetkinlik Açığı'!$B$6:$B$155,B65,'Yetkinlik Açığı'!$I$6:$I$155,"Yüksek"))</f>
      </c>
      <c r="R65" s="12">
        <f>IF(C65="","",IF(M65="","Tarih planlanmalı",IF(M65&lt;TODAY(),"Görüşme gecikti",IF(M65-TODAY()&lt;=30,"30 gün içinde",""))))</f>
      </c>
      <c r="S65" s="13"/>
    </row>
  </sheetData>
  <autoFilter ref="A5:S5"/>
  <conditionalFormatting sqref="H6:H65">
    <cfRule type="cellIs" dxfId="0" priority="1" operator="equal">
      <formula>"Şimdi Hazır"</formula>
    </cfRule>
  </conditionalFormatting>
  <conditionalFormatting sqref="H6:H65">
    <cfRule type="cellIs" dxfId="1" priority="1" operator="equal">
      <formula>"1-2 Yıl"</formula>
    </cfRule>
  </conditionalFormatting>
  <conditionalFormatting sqref="R6:R65">
    <cfRule type="cellIs" dxfId="2" priority="1" operator="equal">
      <formula>"Görüşme gecikti"</formula>
    </cfRule>
  </conditionalFormatting>
  <conditionalFormatting sqref="R6:R65">
    <cfRule type="cellIs" dxfId="3" priority="1" operator="equal">
      <formula>"Tarih planlanmalı"</formula>
    </cfRule>
  </conditionalFormatting>
  <conditionalFormatting sqref="R6:R65">
    <cfRule type="cellIs" dxfId="4" priority="1" operator="equal">
      <formula>"30 gün içinde"</formula>
    </cfRule>
  </conditionalFormatting>
  <dataValidations count="6">
    <dataValidation type="list" allowBlank="1" showErrorMessage="1" errorTitle="Geçersiz değer" error="Listeden seçin: Uzmanlık, Yöneticilik, Fonksiyon Değişikliği, Proje Rolü, Belirsiz" sqref="G10:G65">
      <formula1>"Uzmanlık,Yöneticilik,Fonksiyon Değişikliği,Proje Rolü,Belirsiz"</formula1>
    </dataValidation>
    <dataValidation type="list" allowBlank="1" showErrorMessage="1" errorTitle="Geçersiz değer" error="Listeden seçin: Uzmanlık, Yöneticilik, Fonksiyon Değişikliği, Proje Rolü, Belirsiz" sqref="G6:G65">
      <formula1>"Uzmanlık,Yöneticilik,Fonksiyon Değişikliği,Proje Rolü,Belirsiz"</formula1>
    </dataValidation>
    <dataValidation type="list" allowBlank="1" showErrorMessage="1" errorTitle="Geçersiz değer" error="Listeden seçin: Şimdi Hazır, 1-2 Yıl, 3+ Yıl, Gelişim Öncelikli" sqref="H10:H65">
      <formula1>"Şimdi Hazır,1-2 Yıl,3+ Yıl,Gelişim Öncelikli"</formula1>
    </dataValidation>
    <dataValidation type="list" allowBlank="1" showErrorMessage="1" errorTitle="Geçersiz değer" error="Listeden seçin: Şimdi Hazır, 1-2 Yıl, 3+ Yıl, Gelişim Öncelikli" sqref="H6:H65">
      <formula1>"Şimdi Hazır,1-2 Yıl,3+ Yıl,Gelişim Öncelikli"</formula1>
    </dataValidation>
    <dataValidation type="date" operator="greaterThan" allowBlank="1" showErrorMessage="1" error="Geçerli bir tarih girin (GG.AA.YYYY)." sqref="J10:M65">
      <formula1>18264</formula1>
    </dataValidation>
    <dataValidation type="date" operator="greaterThan" allowBlank="1" showErrorMessage="1" error="Geçerli bir tarih girin (GG.AA.YYYY)." sqref="J6:M65">
      <formula1>18264</formula1>
    </dataValidation>
  </dataValidations>
  <hyperlinks>
    <hyperlink ref="B3" r:id="rId1"/>
  </hyperlinks>
  <pageMargins left="0.4" right="0.4" top="0.5" bottom="0.5" header="0.3" footer="0.3"/>
  <pageSetup paperSize="9" orientation="landscape" horizontalDpi="4294967295" verticalDpi="4294967295" scale="100" fitToWidth="1" fitToHeight="0"/>
  <headerFooter>
    <oddFooter>&amp;L&amp;8İK Partner · ikpartner.com&amp;R&amp;8Sayfa &amp;P / &amp;N</oddFooter>
  </headerFooter>
  <drawing r:id="rId4"/>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55"/>
  <sheetViews>
    <sheetView workbookViewId="0" showGridLines="0">
      <pane xSplit="3" ySplit="5" topLeftCell="D6" activePane="bottomRight" state="frozen"/>
      <selection pane="bottomRight"/>
    </sheetView>
  </sheetViews>
  <sheetFormatPr defaultRowHeight="15" outlineLevelRow="0" outlineLevelCol="0" x14ac:dyDescent="55"/>
  <cols>
    <col min="1" max="1" width="7" customWidth="1"/>
    <col min="3" max="3" width="20" customWidth="1"/>
    <col min="4" max="4" width="26" customWidth="1"/>
    <col min="5" max="5" width="14" customWidth="1"/>
    <col min="6" max="7" width="10" customWidth="1"/>
    <col min="8" max="8" width="7" customWidth="1"/>
    <col min="9" max="9" width="11" customWidth="1"/>
    <col min="10" max="10" width="12" customWidth="1"/>
    <col min="11" max="11" width="26" customWidth="1"/>
  </cols>
  <sheetData>
    <row r="1" ht="34" customHeight="1" spans="2:2" x14ac:dyDescent="0.25">
      <c r="B1" s="1" t="s">
        <v>0</v>
      </c>
    </row>
    <row r="2" ht="18" customHeight="1" spans="2:2" x14ac:dyDescent="0.25">
      <c r="B2" s="2" t="s">
        <v>1</v>
      </c>
    </row>
    <row r="3" ht="16" customHeight="1" spans="2:2" x14ac:dyDescent="0.25">
      <c r="B3" s="3" t="s">
        <v>2</v>
      </c>
    </row>
    <row r="4" spans="1:11" x14ac:dyDescent="0.25">
      <c r="A4" s="4"/>
      <c r="B4" s="4"/>
      <c r="C4" s="4"/>
      <c r="D4" s="4"/>
      <c r="E4" s="4"/>
      <c r="F4" s="4"/>
      <c r="G4" s="4"/>
      <c r="H4" s="4"/>
      <c r="I4" s="4"/>
      <c r="J4" s="4"/>
      <c r="K4" s="4"/>
    </row>
    <row r="5" ht="30" customHeight="1" spans="1:11" x14ac:dyDescent="0.25">
      <c r="A5" s="5" t="s">
        <v>3</v>
      </c>
      <c r="B5" s="5" t="s">
        <v>4</v>
      </c>
      <c r="C5" s="5" t="s">
        <v>5</v>
      </c>
      <c r="D5" s="5" t="s">
        <v>44</v>
      </c>
      <c r="E5" s="5" t="s">
        <v>45</v>
      </c>
      <c r="F5" s="5" t="s">
        <v>46</v>
      </c>
      <c r="G5" s="5" t="s">
        <v>47</v>
      </c>
      <c r="H5" s="5" t="s">
        <v>48</v>
      </c>
      <c r="I5" s="5" t="s">
        <v>49</v>
      </c>
      <c r="J5" s="5" t="s">
        <v>50</v>
      </c>
      <c r="K5" s="5" t="s">
        <v>51</v>
      </c>
    </row>
    <row r="6" spans="1:11" x14ac:dyDescent="0.25">
      <c r="A6" s="6">
        <v>1</v>
      </c>
      <c r="B6" s="7" t="s">
        <v>22</v>
      </c>
      <c r="C6" s="12">
        <f>IF(B6="","",IFERROR(INDEX('Çalışan Planları'!$C$6:$C$65,MATCH(B6,'Çalışan Planları'!$B$6:$B$65,0)),"Sicil bulunamadı"))</f>
      </c>
      <c r="D6" s="7" t="s">
        <v>52</v>
      </c>
      <c r="E6" s="8" t="s">
        <v>53</v>
      </c>
      <c r="F6" s="17">
        <v>4</v>
      </c>
      <c r="G6" s="17">
        <v>2</v>
      </c>
      <c r="H6" s="10">
        <f>IF(OR(F6="",G6=""),"",MAX(0,F6-G6))</f>
      </c>
      <c r="I6" s="12">
        <f>IF(H6="","",IF(H6&gt;=2,"Yüksek",IF(H6=1,"Orta","Açık yok")))</f>
      </c>
      <c r="J6" s="12">
        <f>IF(OR(B6="",D6=""),"",IF(COUNTIFS('Gelişim Aksiyonları'!$B$6:$B$205,B6,'Gelişim Aksiyonları'!$D$6:$D$205,D6)&gt;0,"Evet","Aksiyon yok"))</f>
      </c>
      <c r="K6" s="13"/>
    </row>
    <row r="7" spans="1:11" x14ac:dyDescent="0.25">
      <c r="A7" s="6">
        <v>2</v>
      </c>
      <c r="B7" s="7" t="s">
        <v>22</v>
      </c>
      <c r="C7" s="12">
        <f>IF(B7="","",IFERROR(INDEX('Çalışan Planları'!$C$6:$C$65,MATCH(B7,'Çalışan Planları'!$B$6:$B$65,0)),"Sicil bulunamadı"))</f>
      </c>
      <c r="D7" s="7" t="s">
        <v>54</v>
      </c>
      <c r="E7" s="8" t="s">
        <v>55</v>
      </c>
      <c r="F7" s="17">
        <v>4</v>
      </c>
      <c r="G7" s="17">
        <v>3</v>
      </c>
      <c r="H7" s="10">
        <f>IF(OR(F7="",G7=""),"",MAX(0,F7-G7))</f>
      </c>
      <c r="I7" s="12">
        <f>IF(H7="","",IF(H7&gt;=2,"Yüksek",IF(H7=1,"Orta","Açık yok")))</f>
      </c>
      <c r="J7" s="12">
        <f>IF(OR(B7="",D7=""),"",IF(COUNTIFS('Gelişim Aksiyonları'!$B$6:$B$205,B7,'Gelişim Aksiyonları'!$D$6:$D$205,D7)&gt;0,"Evet","Aksiyon yok"))</f>
      </c>
      <c r="K7" s="13"/>
    </row>
    <row r="8" spans="1:11" x14ac:dyDescent="0.25">
      <c r="A8" s="6">
        <v>3</v>
      </c>
      <c r="B8" s="7" t="s">
        <v>30</v>
      </c>
      <c r="C8" s="12">
        <f>IF(B8="","",IFERROR(INDEX('Çalışan Planları'!$C$6:$C$65,MATCH(B8,'Çalışan Planları'!$B$6:$B$65,0)),"Sicil bulunamadı"))</f>
      </c>
      <c r="D8" s="7" t="s">
        <v>56</v>
      </c>
      <c r="E8" s="8" t="s">
        <v>57</v>
      </c>
      <c r="F8" s="17">
        <v>4</v>
      </c>
      <c r="G8" s="17">
        <v>4</v>
      </c>
      <c r="H8" s="10">
        <f>IF(OR(F8="",G8=""),"",MAX(0,F8-G8))</f>
      </c>
      <c r="I8" s="12">
        <f>IF(H8="","",IF(H8&gt;=2,"Yüksek",IF(H8=1,"Orta","Açık yok")))</f>
      </c>
      <c r="J8" s="12">
        <f>IF(OR(B8="",D8=""),"",IF(COUNTIFS('Gelişim Aksiyonları'!$B$6:$B$205,B8,'Gelişim Aksiyonları'!$D$6:$D$205,D8)&gt;0,"Evet","Aksiyon yok"))</f>
      </c>
      <c r="K8" s="13"/>
    </row>
    <row r="9" spans="1:11" x14ac:dyDescent="0.25">
      <c r="A9" s="6">
        <v>4</v>
      </c>
      <c r="B9" s="7" t="s">
        <v>37</v>
      </c>
      <c r="C9" s="12">
        <f>IF(B9="","",IFERROR(INDEX('Çalışan Planları'!$C$6:$C$65,MATCH(B9,'Çalışan Planları'!$B$6:$B$65,0)),"Sicil bulunamadı"))</f>
      </c>
      <c r="D9" s="7" t="s">
        <v>58</v>
      </c>
      <c r="E9" s="8" t="s">
        <v>55</v>
      </c>
      <c r="F9" s="17">
        <v>4</v>
      </c>
      <c r="G9" s="17">
        <v>1</v>
      </c>
      <c r="H9" s="10">
        <f>IF(OR(F9="",G9=""),"",MAX(0,F9-G9))</f>
      </c>
      <c r="I9" s="12">
        <f>IF(H9="","",IF(H9&gt;=2,"Yüksek",IF(H9=1,"Orta","Açık yok")))</f>
      </c>
      <c r="J9" s="12">
        <f>IF(OR(B9="",D9=""),"",IF(COUNTIFS('Gelişim Aksiyonları'!$B$6:$B$205,B9,'Gelişim Aksiyonları'!$D$6:$D$205,D9)&gt;0,"Evet","Aksiyon yok"))</f>
      </c>
      <c r="K9" s="13"/>
    </row>
    <row r="10" spans="1:11" x14ac:dyDescent="0.25">
      <c r="A10" s="6">
        <v>5</v>
      </c>
      <c r="B10" s="7" t="s">
        <v>37</v>
      </c>
      <c r="C10" s="12">
        <f>IF(B10="","",IFERROR(INDEX('Çalışan Planları'!$C$6:$C$65,MATCH(B10,'Çalışan Planları'!$B$6:$B$65,0)),"Sicil bulunamadı"))</f>
      </c>
      <c r="D10" s="7" t="s">
        <v>59</v>
      </c>
      <c r="E10" s="8" t="s">
        <v>55</v>
      </c>
      <c r="F10" s="17">
        <v>3</v>
      </c>
      <c r="G10" s="17">
        <v>1</v>
      </c>
      <c r="H10" s="10">
        <f>IF(OR(F10="",G10=""),"",MAX(0,F10-G10))</f>
      </c>
      <c r="I10" s="12">
        <f>IF(H10="","",IF(H10&gt;=2,"Yüksek",IF(H10=1,"Orta","Açık yok")))</f>
      </c>
      <c r="J10" s="12">
        <f>IF(OR(B10="",D10=""),"",IF(COUNTIFS('Gelişim Aksiyonları'!$B$6:$B$205,B10,'Gelişim Aksiyonları'!$D$6:$D$205,D10)&gt;0,"Evet","Aksiyon yok"))</f>
      </c>
      <c r="K10" s="13"/>
    </row>
    <row r="11" spans="1:11" x14ac:dyDescent="0.25">
      <c r="A11" s="6">
        <v>6</v>
      </c>
      <c r="B11" s="14"/>
      <c r="C11" s="12">
        <f>IF(B11="","",IFERROR(INDEX('Çalışan Planları'!$C$6:$C$65,MATCH(B11,'Çalışan Planları'!$B$6:$B$65,0)),"Sicil bulunamadı"))</f>
      </c>
      <c r="D11" s="14"/>
      <c r="E11" s="15"/>
      <c r="F11" s="18"/>
      <c r="G11" s="18"/>
      <c r="H11" s="10">
        <f>IF(OR(F11="",G11=""),"",MAX(0,F11-G11))</f>
      </c>
      <c r="I11" s="12">
        <f>IF(H11="","",IF(H11&gt;=2,"Yüksek",IF(H11=1,"Orta","Açık yok")))</f>
      </c>
      <c r="J11" s="12">
        <f>IF(OR(B11="",D11=""),"",IF(COUNTIFS('Gelişim Aksiyonları'!$B$6:$B$205,B11,'Gelişim Aksiyonları'!$D$6:$D$205,D11)&gt;0,"Evet","Aksiyon yok"))</f>
      </c>
      <c r="K11" s="13"/>
    </row>
    <row r="12" spans="1:11" x14ac:dyDescent="0.25">
      <c r="A12" s="6">
        <v>7</v>
      </c>
      <c r="B12" s="14"/>
      <c r="C12" s="12">
        <f>IF(B12="","",IFERROR(INDEX('Çalışan Planları'!$C$6:$C$65,MATCH(B12,'Çalışan Planları'!$B$6:$B$65,0)),"Sicil bulunamadı"))</f>
      </c>
      <c r="D12" s="14"/>
      <c r="E12" s="15"/>
      <c r="F12" s="18"/>
      <c r="G12" s="18"/>
      <c r="H12" s="10">
        <f>IF(OR(F12="",G12=""),"",MAX(0,F12-G12))</f>
      </c>
      <c r="I12" s="12">
        <f>IF(H12="","",IF(H12&gt;=2,"Yüksek",IF(H12=1,"Orta","Açık yok")))</f>
      </c>
      <c r="J12" s="12">
        <f>IF(OR(B12="",D12=""),"",IF(COUNTIFS('Gelişim Aksiyonları'!$B$6:$B$205,B12,'Gelişim Aksiyonları'!$D$6:$D$205,D12)&gt;0,"Evet","Aksiyon yok"))</f>
      </c>
      <c r="K12" s="13"/>
    </row>
    <row r="13" spans="1:11" x14ac:dyDescent="0.25">
      <c r="A13" s="6">
        <v>8</v>
      </c>
      <c r="B13" s="14"/>
      <c r="C13" s="12">
        <f>IF(B13="","",IFERROR(INDEX('Çalışan Planları'!$C$6:$C$65,MATCH(B13,'Çalışan Planları'!$B$6:$B$65,0)),"Sicil bulunamadı"))</f>
      </c>
      <c r="D13" s="14"/>
      <c r="E13" s="15"/>
      <c r="F13" s="18"/>
      <c r="G13" s="18"/>
      <c r="H13" s="10">
        <f>IF(OR(F13="",G13=""),"",MAX(0,F13-G13))</f>
      </c>
      <c r="I13" s="12">
        <f>IF(H13="","",IF(H13&gt;=2,"Yüksek",IF(H13=1,"Orta","Açık yok")))</f>
      </c>
      <c r="J13" s="12">
        <f>IF(OR(B13="",D13=""),"",IF(COUNTIFS('Gelişim Aksiyonları'!$B$6:$B$205,B13,'Gelişim Aksiyonları'!$D$6:$D$205,D13)&gt;0,"Evet","Aksiyon yok"))</f>
      </c>
      <c r="K13" s="13"/>
    </row>
    <row r="14" spans="1:11" x14ac:dyDescent="0.25">
      <c r="A14" s="6">
        <v>9</v>
      </c>
      <c r="B14" s="14"/>
      <c r="C14" s="12">
        <f>IF(B14="","",IFERROR(INDEX('Çalışan Planları'!$C$6:$C$65,MATCH(B14,'Çalışan Planları'!$B$6:$B$65,0)),"Sicil bulunamadı"))</f>
      </c>
      <c r="D14" s="14"/>
      <c r="E14" s="15"/>
      <c r="F14" s="18"/>
      <c r="G14" s="18"/>
      <c r="H14" s="10">
        <f>IF(OR(F14="",G14=""),"",MAX(0,F14-G14))</f>
      </c>
      <c r="I14" s="12">
        <f>IF(H14="","",IF(H14&gt;=2,"Yüksek",IF(H14=1,"Orta","Açık yok")))</f>
      </c>
      <c r="J14" s="12">
        <f>IF(OR(B14="",D14=""),"",IF(COUNTIFS('Gelişim Aksiyonları'!$B$6:$B$205,B14,'Gelişim Aksiyonları'!$D$6:$D$205,D14)&gt;0,"Evet","Aksiyon yok"))</f>
      </c>
      <c r="K14" s="13"/>
    </row>
    <row r="15" spans="1:11" x14ac:dyDescent="0.25">
      <c r="A15" s="6">
        <v>10</v>
      </c>
      <c r="B15" s="14"/>
      <c r="C15" s="12">
        <f>IF(B15="","",IFERROR(INDEX('Çalışan Planları'!$C$6:$C$65,MATCH(B15,'Çalışan Planları'!$B$6:$B$65,0)),"Sicil bulunamadı"))</f>
      </c>
      <c r="D15" s="14"/>
      <c r="E15" s="15"/>
      <c r="F15" s="18"/>
      <c r="G15" s="18"/>
      <c r="H15" s="10">
        <f>IF(OR(F15="",G15=""),"",MAX(0,F15-G15))</f>
      </c>
      <c r="I15" s="12">
        <f>IF(H15="","",IF(H15&gt;=2,"Yüksek",IF(H15=1,"Orta","Açık yok")))</f>
      </c>
      <c r="J15" s="12">
        <f>IF(OR(B15="",D15=""),"",IF(COUNTIFS('Gelişim Aksiyonları'!$B$6:$B$205,B15,'Gelişim Aksiyonları'!$D$6:$D$205,D15)&gt;0,"Evet","Aksiyon yok"))</f>
      </c>
      <c r="K15" s="13"/>
    </row>
    <row r="16" spans="1:11" x14ac:dyDescent="0.25">
      <c r="A16" s="6">
        <v>11</v>
      </c>
      <c r="B16" s="14"/>
      <c r="C16" s="12">
        <f>IF(B16="","",IFERROR(INDEX('Çalışan Planları'!$C$6:$C$65,MATCH(B16,'Çalışan Planları'!$B$6:$B$65,0)),"Sicil bulunamadı"))</f>
      </c>
      <c r="D16" s="14"/>
      <c r="E16" s="15"/>
      <c r="F16" s="18"/>
      <c r="G16" s="18"/>
      <c r="H16" s="10">
        <f>IF(OR(F16="",G16=""),"",MAX(0,F16-G16))</f>
      </c>
      <c r="I16" s="12">
        <f>IF(H16="","",IF(H16&gt;=2,"Yüksek",IF(H16=1,"Orta","Açık yok")))</f>
      </c>
      <c r="J16" s="12">
        <f>IF(OR(B16="",D16=""),"",IF(COUNTIFS('Gelişim Aksiyonları'!$B$6:$B$205,B16,'Gelişim Aksiyonları'!$D$6:$D$205,D16)&gt;0,"Evet","Aksiyon yok"))</f>
      </c>
      <c r="K16" s="13"/>
    </row>
    <row r="17" spans="1:11" x14ac:dyDescent="0.25">
      <c r="A17" s="6">
        <v>12</v>
      </c>
      <c r="B17" s="14"/>
      <c r="C17" s="12">
        <f>IF(B17="","",IFERROR(INDEX('Çalışan Planları'!$C$6:$C$65,MATCH(B17,'Çalışan Planları'!$B$6:$B$65,0)),"Sicil bulunamadı"))</f>
      </c>
      <c r="D17" s="14"/>
      <c r="E17" s="15"/>
      <c r="F17" s="18"/>
      <c r="G17" s="18"/>
      <c r="H17" s="10">
        <f>IF(OR(F17="",G17=""),"",MAX(0,F17-G17))</f>
      </c>
      <c r="I17" s="12">
        <f>IF(H17="","",IF(H17&gt;=2,"Yüksek",IF(H17=1,"Orta","Açık yok")))</f>
      </c>
      <c r="J17" s="12">
        <f>IF(OR(B17="",D17=""),"",IF(COUNTIFS('Gelişim Aksiyonları'!$B$6:$B$205,B17,'Gelişim Aksiyonları'!$D$6:$D$205,D17)&gt;0,"Evet","Aksiyon yok"))</f>
      </c>
      <c r="K17" s="13"/>
    </row>
    <row r="18" spans="1:11" x14ac:dyDescent="0.25">
      <c r="A18" s="6">
        <v>13</v>
      </c>
      <c r="B18" s="14"/>
      <c r="C18" s="12">
        <f>IF(B18="","",IFERROR(INDEX('Çalışan Planları'!$C$6:$C$65,MATCH(B18,'Çalışan Planları'!$B$6:$B$65,0)),"Sicil bulunamadı"))</f>
      </c>
      <c r="D18" s="14"/>
      <c r="E18" s="15"/>
      <c r="F18" s="18"/>
      <c r="G18" s="18"/>
      <c r="H18" s="10">
        <f>IF(OR(F18="",G18=""),"",MAX(0,F18-G18))</f>
      </c>
      <c r="I18" s="12">
        <f>IF(H18="","",IF(H18&gt;=2,"Yüksek",IF(H18=1,"Orta","Açık yok")))</f>
      </c>
      <c r="J18" s="12">
        <f>IF(OR(B18="",D18=""),"",IF(COUNTIFS('Gelişim Aksiyonları'!$B$6:$B$205,B18,'Gelişim Aksiyonları'!$D$6:$D$205,D18)&gt;0,"Evet","Aksiyon yok"))</f>
      </c>
      <c r="K18" s="13"/>
    </row>
    <row r="19" spans="1:11" x14ac:dyDescent="0.25">
      <c r="A19" s="6">
        <v>14</v>
      </c>
      <c r="B19" s="14"/>
      <c r="C19" s="12">
        <f>IF(B19="","",IFERROR(INDEX('Çalışan Planları'!$C$6:$C$65,MATCH(B19,'Çalışan Planları'!$B$6:$B$65,0)),"Sicil bulunamadı"))</f>
      </c>
      <c r="D19" s="14"/>
      <c r="E19" s="15"/>
      <c r="F19" s="18"/>
      <c r="G19" s="18"/>
      <c r="H19" s="10">
        <f>IF(OR(F19="",G19=""),"",MAX(0,F19-G19))</f>
      </c>
      <c r="I19" s="12">
        <f>IF(H19="","",IF(H19&gt;=2,"Yüksek",IF(H19=1,"Orta","Açık yok")))</f>
      </c>
      <c r="J19" s="12">
        <f>IF(OR(B19="",D19=""),"",IF(COUNTIFS('Gelişim Aksiyonları'!$B$6:$B$205,B19,'Gelişim Aksiyonları'!$D$6:$D$205,D19)&gt;0,"Evet","Aksiyon yok"))</f>
      </c>
      <c r="K19" s="13"/>
    </row>
    <row r="20" spans="1:11" x14ac:dyDescent="0.25">
      <c r="A20" s="6">
        <v>15</v>
      </c>
      <c r="B20" s="14"/>
      <c r="C20" s="12">
        <f>IF(B20="","",IFERROR(INDEX('Çalışan Planları'!$C$6:$C$65,MATCH(B20,'Çalışan Planları'!$B$6:$B$65,0)),"Sicil bulunamadı"))</f>
      </c>
      <c r="D20" s="14"/>
      <c r="E20" s="15"/>
      <c r="F20" s="18"/>
      <c r="G20" s="18"/>
      <c r="H20" s="10">
        <f>IF(OR(F20="",G20=""),"",MAX(0,F20-G20))</f>
      </c>
      <c r="I20" s="12">
        <f>IF(H20="","",IF(H20&gt;=2,"Yüksek",IF(H20=1,"Orta","Açık yok")))</f>
      </c>
      <c r="J20" s="12">
        <f>IF(OR(B20="",D20=""),"",IF(COUNTIFS('Gelişim Aksiyonları'!$B$6:$B$205,B20,'Gelişim Aksiyonları'!$D$6:$D$205,D20)&gt;0,"Evet","Aksiyon yok"))</f>
      </c>
      <c r="K20" s="13"/>
    </row>
    <row r="21" spans="1:11" x14ac:dyDescent="0.25">
      <c r="A21" s="6">
        <v>16</v>
      </c>
      <c r="B21" s="14"/>
      <c r="C21" s="12">
        <f>IF(B21="","",IFERROR(INDEX('Çalışan Planları'!$C$6:$C$65,MATCH(B21,'Çalışan Planları'!$B$6:$B$65,0)),"Sicil bulunamadı"))</f>
      </c>
      <c r="D21" s="14"/>
      <c r="E21" s="15"/>
      <c r="F21" s="18"/>
      <c r="G21" s="18"/>
      <c r="H21" s="10">
        <f>IF(OR(F21="",G21=""),"",MAX(0,F21-G21))</f>
      </c>
      <c r="I21" s="12">
        <f>IF(H21="","",IF(H21&gt;=2,"Yüksek",IF(H21=1,"Orta","Açık yok")))</f>
      </c>
      <c r="J21" s="12">
        <f>IF(OR(B21="",D21=""),"",IF(COUNTIFS('Gelişim Aksiyonları'!$B$6:$B$205,B21,'Gelişim Aksiyonları'!$D$6:$D$205,D21)&gt;0,"Evet","Aksiyon yok"))</f>
      </c>
      <c r="K21" s="13"/>
    </row>
    <row r="22" spans="1:11" x14ac:dyDescent="0.25">
      <c r="A22" s="6">
        <v>17</v>
      </c>
      <c r="B22" s="14"/>
      <c r="C22" s="12">
        <f>IF(B22="","",IFERROR(INDEX('Çalışan Planları'!$C$6:$C$65,MATCH(B22,'Çalışan Planları'!$B$6:$B$65,0)),"Sicil bulunamadı"))</f>
      </c>
      <c r="D22" s="14"/>
      <c r="E22" s="15"/>
      <c r="F22" s="18"/>
      <c r="G22" s="18"/>
      <c r="H22" s="10">
        <f>IF(OR(F22="",G22=""),"",MAX(0,F22-G22))</f>
      </c>
      <c r="I22" s="12">
        <f>IF(H22="","",IF(H22&gt;=2,"Yüksek",IF(H22=1,"Orta","Açık yok")))</f>
      </c>
      <c r="J22" s="12">
        <f>IF(OR(B22="",D22=""),"",IF(COUNTIFS('Gelişim Aksiyonları'!$B$6:$B$205,B22,'Gelişim Aksiyonları'!$D$6:$D$205,D22)&gt;0,"Evet","Aksiyon yok"))</f>
      </c>
      <c r="K22" s="13"/>
    </row>
    <row r="23" spans="1:11" x14ac:dyDescent="0.25">
      <c r="A23" s="6">
        <v>18</v>
      </c>
      <c r="B23" s="14"/>
      <c r="C23" s="12">
        <f>IF(B23="","",IFERROR(INDEX('Çalışan Planları'!$C$6:$C$65,MATCH(B23,'Çalışan Planları'!$B$6:$B$65,0)),"Sicil bulunamadı"))</f>
      </c>
      <c r="D23" s="14"/>
      <c r="E23" s="15"/>
      <c r="F23" s="18"/>
      <c r="G23" s="18"/>
      <c r="H23" s="10">
        <f>IF(OR(F23="",G23=""),"",MAX(0,F23-G23))</f>
      </c>
      <c r="I23" s="12">
        <f>IF(H23="","",IF(H23&gt;=2,"Yüksek",IF(H23=1,"Orta","Açık yok")))</f>
      </c>
      <c r="J23" s="12">
        <f>IF(OR(B23="",D23=""),"",IF(COUNTIFS('Gelişim Aksiyonları'!$B$6:$B$205,B23,'Gelişim Aksiyonları'!$D$6:$D$205,D23)&gt;0,"Evet","Aksiyon yok"))</f>
      </c>
      <c r="K23" s="13"/>
    </row>
    <row r="24" spans="1:11" x14ac:dyDescent="0.25">
      <c r="A24" s="6">
        <v>19</v>
      </c>
      <c r="B24" s="14"/>
      <c r="C24" s="12">
        <f>IF(B24="","",IFERROR(INDEX('Çalışan Planları'!$C$6:$C$65,MATCH(B24,'Çalışan Planları'!$B$6:$B$65,0)),"Sicil bulunamadı"))</f>
      </c>
      <c r="D24" s="14"/>
      <c r="E24" s="15"/>
      <c r="F24" s="18"/>
      <c r="G24" s="18"/>
      <c r="H24" s="10">
        <f>IF(OR(F24="",G24=""),"",MAX(0,F24-G24))</f>
      </c>
      <c r="I24" s="12">
        <f>IF(H24="","",IF(H24&gt;=2,"Yüksek",IF(H24=1,"Orta","Açık yok")))</f>
      </c>
      <c r="J24" s="12">
        <f>IF(OR(B24="",D24=""),"",IF(COUNTIFS('Gelişim Aksiyonları'!$B$6:$B$205,B24,'Gelişim Aksiyonları'!$D$6:$D$205,D24)&gt;0,"Evet","Aksiyon yok"))</f>
      </c>
      <c r="K24" s="13"/>
    </row>
    <row r="25" spans="1:11" x14ac:dyDescent="0.25">
      <c r="A25" s="6">
        <v>20</v>
      </c>
      <c r="B25" s="14"/>
      <c r="C25" s="12">
        <f>IF(B25="","",IFERROR(INDEX('Çalışan Planları'!$C$6:$C$65,MATCH(B25,'Çalışan Planları'!$B$6:$B$65,0)),"Sicil bulunamadı"))</f>
      </c>
      <c r="D25" s="14"/>
      <c r="E25" s="15"/>
      <c r="F25" s="18"/>
      <c r="G25" s="18"/>
      <c r="H25" s="10">
        <f>IF(OR(F25="",G25=""),"",MAX(0,F25-G25))</f>
      </c>
      <c r="I25" s="12">
        <f>IF(H25="","",IF(H25&gt;=2,"Yüksek",IF(H25=1,"Orta","Açık yok")))</f>
      </c>
      <c r="J25" s="12">
        <f>IF(OR(B25="",D25=""),"",IF(COUNTIFS('Gelişim Aksiyonları'!$B$6:$B$205,B25,'Gelişim Aksiyonları'!$D$6:$D$205,D25)&gt;0,"Evet","Aksiyon yok"))</f>
      </c>
      <c r="K25" s="13"/>
    </row>
    <row r="26" spans="1:11" x14ac:dyDescent="0.25">
      <c r="A26" s="6">
        <v>21</v>
      </c>
      <c r="B26" s="14"/>
      <c r="C26" s="12">
        <f>IF(B26="","",IFERROR(INDEX('Çalışan Planları'!$C$6:$C$65,MATCH(B26,'Çalışan Planları'!$B$6:$B$65,0)),"Sicil bulunamadı"))</f>
      </c>
      <c r="D26" s="14"/>
      <c r="E26" s="15"/>
      <c r="F26" s="18"/>
      <c r="G26" s="18"/>
      <c r="H26" s="10">
        <f>IF(OR(F26="",G26=""),"",MAX(0,F26-G26))</f>
      </c>
      <c r="I26" s="12">
        <f>IF(H26="","",IF(H26&gt;=2,"Yüksek",IF(H26=1,"Orta","Açık yok")))</f>
      </c>
      <c r="J26" s="12">
        <f>IF(OR(B26="",D26=""),"",IF(COUNTIFS('Gelişim Aksiyonları'!$B$6:$B$205,B26,'Gelişim Aksiyonları'!$D$6:$D$205,D26)&gt;0,"Evet","Aksiyon yok"))</f>
      </c>
      <c r="K26" s="13"/>
    </row>
    <row r="27" spans="1:11" x14ac:dyDescent="0.25">
      <c r="A27" s="6">
        <v>22</v>
      </c>
      <c r="B27" s="14"/>
      <c r="C27" s="12">
        <f>IF(B27="","",IFERROR(INDEX('Çalışan Planları'!$C$6:$C$65,MATCH(B27,'Çalışan Planları'!$B$6:$B$65,0)),"Sicil bulunamadı"))</f>
      </c>
      <c r="D27" s="14"/>
      <c r="E27" s="15"/>
      <c r="F27" s="18"/>
      <c r="G27" s="18"/>
      <c r="H27" s="10">
        <f>IF(OR(F27="",G27=""),"",MAX(0,F27-G27))</f>
      </c>
      <c r="I27" s="12">
        <f>IF(H27="","",IF(H27&gt;=2,"Yüksek",IF(H27=1,"Orta","Açık yok")))</f>
      </c>
      <c r="J27" s="12">
        <f>IF(OR(B27="",D27=""),"",IF(COUNTIFS('Gelişim Aksiyonları'!$B$6:$B$205,B27,'Gelişim Aksiyonları'!$D$6:$D$205,D27)&gt;0,"Evet","Aksiyon yok"))</f>
      </c>
      <c r="K27" s="13"/>
    </row>
    <row r="28" spans="1:11" x14ac:dyDescent="0.25">
      <c r="A28" s="6">
        <v>23</v>
      </c>
      <c r="B28" s="14"/>
      <c r="C28" s="12">
        <f>IF(B28="","",IFERROR(INDEX('Çalışan Planları'!$C$6:$C$65,MATCH(B28,'Çalışan Planları'!$B$6:$B$65,0)),"Sicil bulunamadı"))</f>
      </c>
      <c r="D28" s="14"/>
      <c r="E28" s="15"/>
      <c r="F28" s="18"/>
      <c r="G28" s="18"/>
      <c r="H28" s="10">
        <f>IF(OR(F28="",G28=""),"",MAX(0,F28-G28))</f>
      </c>
      <c r="I28" s="12">
        <f>IF(H28="","",IF(H28&gt;=2,"Yüksek",IF(H28=1,"Orta","Açık yok")))</f>
      </c>
      <c r="J28" s="12">
        <f>IF(OR(B28="",D28=""),"",IF(COUNTIFS('Gelişim Aksiyonları'!$B$6:$B$205,B28,'Gelişim Aksiyonları'!$D$6:$D$205,D28)&gt;0,"Evet","Aksiyon yok"))</f>
      </c>
      <c r="K28" s="13"/>
    </row>
    <row r="29" spans="1:11" x14ac:dyDescent="0.25">
      <c r="A29" s="6">
        <v>24</v>
      </c>
      <c r="B29" s="14"/>
      <c r="C29" s="12">
        <f>IF(B29="","",IFERROR(INDEX('Çalışan Planları'!$C$6:$C$65,MATCH(B29,'Çalışan Planları'!$B$6:$B$65,0)),"Sicil bulunamadı"))</f>
      </c>
      <c r="D29" s="14"/>
      <c r="E29" s="15"/>
      <c r="F29" s="18"/>
      <c r="G29" s="18"/>
      <c r="H29" s="10">
        <f>IF(OR(F29="",G29=""),"",MAX(0,F29-G29))</f>
      </c>
      <c r="I29" s="12">
        <f>IF(H29="","",IF(H29&gt;=2,"Yüksek",IF(H29=1,"Orta","Açık yok")))</f>
      </c>
      <c r="J29" s="12">
        <f>IF(OR(B29="",D29=""),"",IF(COUNTIFS('Gelişim Aksiyonları'!$B$6:$B$205,B29,'Gelişim Aksiyonları'!$D$6:$D$205,D29)&gt;0,"Evet","Aksiyon yok"))</f>
      </c>
      <c r="K29" s="13"/>
    </row>
    <row r="30" spans="1:11" x14ac:dyDescent="0.25">
      <c r="A30" s="6">
        <v>25</v>
      </c>
      <c r="B30" s="14"/>
      <c r="C30" s="12">
        <f>IF(B30="","",IFERROR(INDEX('Çalışan Planları'!$C$6:$C$65,MATCH(B30,'Çalışan Planları'!$B$6:$B$65,0)),"Sicil bulunamadı"))</f>
      </c>
      <c r="D30" s="14"/>
      <c r="E30" s="15"/>
      <c r="F30" s="18"/>
      <c r="G30" s="18"/>
      <c r="H30" s="10">
        <f>IF(OR(F30="",G30=""),"",MAX(0,F30-G30))</f>
      </c>
      <c r="I30" s="12">
        <f>IF(H30="","",IF(H30&gt;=2,"Yüksek",IF(H30=1,"Orta","Açık yok")))</f>
      </c>
      <c r="J30" s="12">
        <f>IF(OR(B30="",D30=""),"",IF(COUNTIFS('Gelişim Aksiyonları'!$B$6:$B$205,B30,'Gelişim Aksiyonları'!$D$6:$D$205,D30)&gt;0,"Evet","Aksiyon yok"))</f>
      </c>
      <c r="K30" s="13"/>
    </row>
    <row r="31" spans="1:11" x14ac:dyDescent="0.25">
      <c r="A31" s="6">
        <v>26</v>
      </c>
      <c r="B31" s="14"/>
      <c r="C31" s="12">
        <f>IF(B31="","",IFERROR(INDEX('Çalışan Planları'!$C$6:$C$65,MATCH(B31,'Çalışan Planları'!$B$6:$B$65,0)),"Sicil bulunamadı"))</f>
      </c>
      <c r="D31" s="14"/>
      <c r="E31" s="15"/>
      <c r="F31" s="18"/>
      <c r="G31" s="18"/>
      <c r="H31" s="10">
        <f>IF(OR(F31="",G31=""),"",MAX(0,F31-G31))</f>
      </c>
      <c r="I31" s="12">
        <f>IF(H31="","",IF(H31&gt;=2,"Yüksek",IF(H31=1,"Orta","Açık yok")))</f>
      </c>
      <c r="J31" s="12">
        <f>IF(OR(B31="",D31=""),"",IF(COUNTIFS('Gelişim Aksiyonları'!$B$6:$B$205,B31,'Gelişim Aksiyonları'!$D$6:$D$205,D31)&gt;0,"Evet","Aksiyon yok"))</f>
      </c>
      <c r="K31" s="13"/>
    </row>
    <row r="32" spans="1:11" x14ac:dyDescent="0.25">
      <c r="A32" s="6">
        <v>27</v>
      </c>
      <c r="B32" s="14"/>
      <c r="C32" s="12">
        <f>IF(B32="","",IFERROR(INDEX('Çalışan Planları'!$C$6:$C$65,MATCH(B32,'Çalışan Planları'!$B$6:$B$65,0)),"Sicil bulunamadı"))</f>
      </c>
      <c r="D32" s="14"/>
      <c r="E32" s="15"/>
      <c r="F32" s="18"/>
      <c r="G32" s="18"/>
      <c r="H32" s="10">
        <f>IF(OR(F32="",G32=""),"",MAX(0,F32-G32))</f>
      </c>
      <c r="I32" s="12">
        <f>IF(H32="","",IF(H32&gt;=2,"Yüksek",IF(H32=1,"Orta","Açık yok")))</f>
      </c>
      <c r="J32" s="12">
        <f>IF(OR(B32="",D32=""),"",IF(COUNTIFS('Gelişim Aksiyonları'!$B$6:$B$205,B32,'Gelişim Aksiyonları'!$D$6:$D$205,D32)&gt;0,"Evet","Aksiyon yok"))</f>
      </c>
      <c r="K32" s="13"/>
    </row>
    <row r="33" spans="1:11" x14ac:dyDescent="0.25">
      <c r="A33" s="6">
        <v>28</v>
      </c>
      <c r="B33" s="14"/>
      <c r="C33" s="12">
        <f>IF(B33="","",IFERROR(INDEX('Çalışan Planları'!$C$6:$C$65,MATCH(B33,'Çalışan Planları'!$B$6:$B$65,0)),"Sicil bulunamadı"))</f>
      </c>
      <c r="D33" s="14"/>
      <c r="E33" s="15"/>
      <c r="F33" s="18"/>
      <c r="G33" s="18"/>
      <c r="H33" s="10">
        <f>IF(OR(F33="",G33=""),"",MAX(0,F33-G33))</f>
      </c>
      <c r="I33" s="12">
        <f>IF(H33="","",IF(H33&gt;=2,"Yüksek",IF(H33=1,"Orta","Açık yok")))</f>
      </c>
      <c r="J33" s="12">
        <f>IF(OR(B33="",D33=""),"",IF(COUNTIFS('Gelişim Aksiyonları'!$B$6:$B$205,B33,'Gelişim Aksiyonları'!$D$6:$D$205,D33)&gt;0,"Evet","Aksiyon yok"))</f>
      </c>
      <c r="K33" s="13"/>
    </row>
    <row r="34" spans="1:11" x14ac:dyDescent="0.25">
      <c r="A34" s="6">
        <v>29</v>
      </c>
      <c r="B34" s="14"/>
      <c r="C34" s="12">
        <f>IF(B34="","",IFERROR(INDEX('Çalışan Planları'!$C$6:$C$65,MATCH(B34,'Çalışan Planları'!$B$6:$B$65,0)),"Sicil bulunamadı"))</f>
      </c>
      <c r="D34" s="14"/>
      <c r="E34" s="15"/>
      <c r="F34" s="18"/>
      <c r="G34" s="18"/>
      <c r="H34" s="10">
        <f>IF(OR(F34="",G34=""),"",MAX(0,F34-G34))</f>
      </c>
      <c r="I34" s="12">
        <f>IF(H34="","",IF(H34&gt;=2,"Yüksek",IF(H34=1,"Orta","Açık yok")))</f>
      </c>
      <c r="J34" s="12">
        <f>IF(OR(B34="",D34=""),"",IF(COUNTIFS('Gelişim Aksiyonları'!$B$6:$B$205,B34,'Gelişim Aksiyonları'!$D$6:$D$205,D34)&gt;0,"Evet","Aksiyon yok"))</f>
      </c>
      <c r="K34" s="13"/>
    </row>
    <row r="35" spans="1:11" x14ac:dyDescent="0.25">
      <c r="A35" s="6">
        <v>30</v>
      </c>
      <c r="B35" s="14"/>
      <c r="C35" s="12">
        <f>IF(B35="","",IFERROR(INDEX('Çalışan Planları'!$C$6:$C$65,MATCH(B35,'Çalışan Planları'!$B$6:$B$65,0)),"Sicil bulunamadı"))</f>
      </c>
      <c r="D35" s="14"/>
      <c r="E35" s="15"/>
      <c r="F35" s="18"/>
      <c r="G35" s="18"/>
      <c r="H35" s="10">
        <f>IF(OR(F35="",G35=""),"",MAX(0,F35-G35))</f>
      </c>
      <c r="I35" s="12">
        <f>IF(H35="","",IF(H35&gt;=2,"Yüksek",IF(H35=1,"Orta","Açık yok")))</f>
      </c>
      <c r="J35" s="12">
        <f>IF(OR(B35="",D35=""),"",IF(COUNTIFS('Gelişim Aksiyonları'!$B$6:$B$205,B35,'Gelişim Aksiyonları'!$D$6:$D$205,D35)&gt;0,"Evet","Aksiyon yok"))</f>
      </c>
      <c r="K35" s="13"/>
    </row>
    <row r="36" spans="1:11" x14ac:dyDescent="0.25">
      <c r="A36" s="6">
        <v>31</v>
      </c>
      <c r="B36" s="14"/>
      <c r="C36" s="12">
        <f>IF(B36="","",IFERROR(INDEX('Çalışan Planları'!$C$6:$C$65,MATCH(B36,'Çalışan Planları'!$B$6:$B$65,0)),"Sicil bulunamadı"))</f>
      </c>
      <c r="D36" s="14"/>
      <c r="E36" s="15"/>
      <c r="F36" s="18"/>
      <c r="G36" s="18"/>
      <c r="H36" s="10">
        <f>IF(OR(F36="",G36=""),"",MAX(0,F36-G36))</f>
      </c>
      <c r="I36" s="12">
        <f>IF(H36="","",IF(H36&gt;=2,"Yüksek",IF(H36=1,"Orta","Açık yok")))</f>
      </c>
      <c r="J36" s="12">
        <f>IF(OR(B36="",D36=""),"",IF(COUNTIFS('Gelişim Aksiyonları'!$B$6:$B$205,B36,'Gelişim Aksiyonları'!$D$6:$D$205,D36)&gt;0,"Evet","Aksiyon yok"))</f>
      </c>
      <c r="K36" s="13"/>
    </row>
    <row r="37" spans="1:11" x14ac:dyDescent="0.25">
      <c r="A37" s="6">
        <v>32</v>
      </c>
      <c r="B37" s="14"/>
      <c r="C37" s="12">
        <f>IF(B37="","",IFERROR(INDEX('Çalışan Planları'!$C$6:$C$65,MATCH(B37,'Çalışan Planları'!$B$6:$B$65,0)),"Sicil bulunamadı"))</f>
      </c>
      <c r="D37" s="14"/>
      <c r="E37" s="15"/>
      <c r="F37" s="18"/>
      <c r="G37" s="18"/>
      <c r="H37" s="10">
        <f>IF(OR(F37="",G37=""),"",MAX(0,F37-G37))</f>
      </c>
      <c r="I37" s="12">
        <f>IF(H37="","",IF(H37&gt;=2,"Yüksek",IF(H37=1,"Orta","Açık yok")))</f>
      </c>
      <c r="J37" s="12">
        <f>IF(OR(B37="",D37=""),"",IF(COUNTIFS('Gelişim Aksiyonları'!$B$6:$B$205,B37,'Gelişim Aksiyonları'!$D$6:$D$205,D37)&gt;0,"Evet","Aksiyon yok"))</f>
      </c>
      <c r="K37" s="13"/>
    </row>
    <row r="38" spans="1:11" x14ac:dyDescent="0.25">
      <c r="A38" s="6">
        <v>33</v>
      </c>
      <c r="B38" s="14"/>
      <c r="C38" s="12">
        <f>IF(B38="","",IFERROR(INDEX('Çalışan Planları'!$C$6:$C$65,MATCH(B38,'Çalışan Planları'!$B$6:$B$65,0)),"Sicil bulunamadı"))</f>
      </c>
      <c r="D38" s="14"/>
      <c r="E38" s="15"/>
      <c r="F38" s="18"/>
      <c r="G38" s="18"/>
      <c r="H38" s="10">
        <f>IF(OR(F38="",G38=""),"",MAX(0,F38-G38))</f>
      </c>
      <c r="I38" s="12">
        <f>IF(H38="","",IF(H38&gt;=2,"Yüksek",IF(H38=1,"Orta","Açık yok")))</f>
      </c>
      <c r="J38" s="12">
        <f>IF(OR(B38="",D38=""),"",IF(COUNTIFS('Gelişim Aksiyonları'!$B$6:$B$205,B38,'Gelişim Aksiyonları'!$D$6:$D$205,D38)&gt;0,"Evet","Aksiyon yok"))</f>
      </c>
      <c r="K38" s="13"/>
    </row>
    <row r="39" spans="1:11" x14ac:dyDescent="0.25">
      <c r="A39" s="6">
        <v>34</v>
      </c>
      <c r="B39" s="14"/>
      <c r="C39" s="12">
        <f>IF(B39="","",IFERROR(INDEX('Çalışan Planları'!$C$6:$C$65,MATCH(B39,'Çalışan Planları'!$B$6:$B$65,0)),"Sicil bulunamadı"))</f>
      </c>
      <c r="D39" s="14"/>
      <c r="E39" s="15"/>
      <c r="F39" s="18"/>
      <c r="G39" s="18"/>
      <c r="H39" s="10">
        <f>IF(OR(F39="",G39=""),"",MAX(0,F39-G39))</f>
      </c>
      <c r="I39" s="12">
        <f>IF(H39="","",IF(H39&gt;=2,"Yüksek",IF(H39=1,"Orta","Açık yok")))</f>
      </c>
      <c r="J39" s="12">
        <f>IF(OR(B39="",D39=""),"",IF(COUNTIFS('Gelişim Aksiyonları'!$B$6:$B$205,B39,'Gelişim Aksiyonları'!$D$6:$D$205,D39)&gt;0,"Evet","Aksiyon yok"))</f>
      </c>
      <c r="K39" s="13"/>
    </row>
    <row r="40" spans="1:11" x14ac:dyDescent="0.25">
      <c r="A40" s="6">
        <v>35</v>
      </c>
      <c r="B40" s="14"/>
      <c r="C40" s="12">
        <f>IF(B40="","",IFERROR(INDEX('Çalışan Planları'!$C$6:$C$65,MATCH(B40,'Çalışan Planları'!$B$6:$B$65,0)),"Sicil bulunamadı"))</f>
      </c>
      <c r="D40" s="14"/>
      <c r="E40" s="15"/>
      <c r="F40" s="18"/>
      <c r="G40" s="18"/>
      <c r="H40" s="10">
        <f>IF(OR(F40="",G40=""),"",MAX(0,F40-G40))</f>
      </c>
      <c r="I40" s="12">
        <f>IF(H40="","",IF(H40&gt;=2,"Yüksek",IF(H40=1,"Orta","Açık yok")))</f>
      </c>
      <c r="J40" s="12">
        <f>IF(OR(B40="",D40=""),"",IF(COUNTIFS('Gelişim Aksiyonları'!$B$6:$B$205,B40,'Gelişim Aksiyonları'!$D$6:$D$205,D40)&gt;0,"Evet","Aksiyon yok"))</f>
      </c>
      <c r="K40" s="13"/>
    </row>
    <row r="41" spans="1:11" x14ac:dyDescent="0.25">
      <c r="A41" s="6">
        <v>36</v>
      </c>
      <c r="B41" s="14"/>
      <c r="C41" s="12">
        <f>IF(B41="","",IFERROR(INDEX('Çalışan Planları'!$C$6:$C$65,MATCH(B41,'Çalışan Planları'!$B$6:$B$65,0)),"Sicil bulunamadı"))</f>
      </c>
      <c r="D41" s="14"/>
      <c r="E41" s="15"/>
      <c r="F41" s="18"/>
      <c r="G41" s="18"/>
      <c r="H41" s="10">
        <f>IF(OR(F41="",G41=""),"",MAX(0,F41-G41))</f>
      </c>
      <c r="I41" s="12">
        <f>IF(H41="","",IF(H41&gt;=2,"Yüksek",IF(H41=1,"Orta","Açık yok")))</f>
      </c>
      <c r="J41" s="12">
        <f>IF(OR(B41="",D41=""),"",IF(COUNTIFS('Gelişim Aksiyonları'!$B$6:$B$205,B41,'Gelişim Aksiyonları'!$D$6:$D$205,D41)&gt;0,"Evet","Aksiyon yok"))</f>
      </c>
      <c r="K41" s="13"/>
    </row>
    <row r="42" spans="1:11" x14ac:dyDescent="0.25">
      <c r="A42" s="6">
        <v>37</v>
      </c>
      <c r="B42" s="14"/>
      <c r="C42" s="12">
        <f>IF(B42="","",IFERROR(INDEX('Çalışan Planları'!$C$6:$C$65,MATCH(B42,'Çalışan Planları'!$B$6:$B$65,0)),"Sicil bulunamadı"))</f>
      </c>
      <c r="D42" s="14"/>
      <c r="E42" s="15"/>
      <c r="F42" s="18"/>
      <c r="G42" s="18"/>
      <c r="H42" s="10">
        <f>IF(OR(F42="",G42=""),"",MAX(0,F42-G42))</f>
      </c>
      <c r="I42" s="12">
        <f>IF(H42="","",IF(H42&gt;=2,"Yüksek",IF(H42=1,"Orta","Açık yok")))</f>
      </c>
      <c r="J42" s="12">
        <f>IF(OR(B42="",D42=""),"",IF(COUNTIFS('Gelişim Aksiyonları'!$B$6:$B$205,B42,'Gelişim Aksiyonları'!$D$6:$D$205,D42)&gt;0,"Evet","Aksiyon yok"))</f>
      </c>
      <c r="K42" s="13"/>
    </row>
    <row r="43" spans="1:11" x14ac:dyDescent="0.25">
      <c r="A43" s="6">
        <v>38</v>
      </c>
      <c r="B43" s="14"/>
      <c r="C43" s="12">
        <f>IF(B43="","",IFERROR(INDEX('Çalışan Planları'!$C$6:$C$65,MATCH(B43,'Çalışan Planları'!$B$6:$B$65,0)),"Sicil bulunamadı"))</f>
      </c>
      <c r="D43" s="14"/>
      <c r="E43" s="15"/>
      <c r="F43" s="18"/>
      <c r="G43" s="18"/>
      <c r="H43" s="10">
        <f>IF(OR(F43="",G43=""),"",MAX(0,F43-G43))</f>
      </c>
      <c r="I43" s="12">
        <f>IF(H43="","",IF(H43&gt;=2,"Yüksek",IF(H43=1,"Orta","Açık yok")))</f>
      </c>
      <c r="J43" s="12">
        <f>IF(OR(B43="",D43=""),"",IF(COUNTIFS('Gelişim Aksiyonları'!$B$6:$B$205,B43,'Gelişim Aksiyonları'!$D$6:$D$205,D43)&gt;0,"Evet","Aksiyon yok"))</f>
      </c>
      <c r="K43" s="13"/>
    </row>
    <row r="44" spans="1:11" x14ac:dyDescent="0.25">
      <c r="A44" s="6">
        <v>39</v>
      </c>
      <c r="B44" s="14"/>
      <c r="C44" s="12">
        <f>IF(B44="","",IFERROR(INDEX('Çalışan Planları'!$C$6:$C$65,MATCH(B44,'Çalışan Planları'!$B$6:$B$65,0)),"Sicil bulunamadı"))</f>
      </c>
      <c r="D44" s="14"/>
      <c r="E44" s="15"/>
      <c r="F44" s="18"/>
      <c r="G44" s="18"/>
      <c r="H44" s="10">
        <f>IF(OR(F44="",G44=""),"",MAX(0,F44-G44))</f>
      </c>
      <c r="I44" s="12">
        <f>IF(H44="","",IF(H44&gt;=2,"Yüksek",IF(H44=1,"Orta","Açık yok")))</f>
      </c>
      <c r="J44" s="12">
        <f>IF(OR(B44="",D44=""),"",IF(COUNTIFS('Gelişim Aksiyonları'!$B$6:$B$205,B44,'Gelişim Aksiyonları'!$D$6:$D$205,D44)&gt;0,"Evet","Aksiyon yok"))</f>
      </c>
      <c r="K44" s="13"/>
    </row>
    <row r="45" spans="1:11" x14ac:dyDescent="0.25">
      <c r="A45" s="6">
        <v>40</v>
      </c>
      <c r="B45" s="14"/>
      <c r="C45" s="12">
        <f>IF(B45="","",IFERROR(INDEX('Çalışan Planları'!$C$6:$C$65,MATCH(B45,'Çalışan Planları'!$B$6:$B$65,0)),"Sicil bulunamadı"))</f>
      </c>
      <c r="D45" s="14"/>
      <c r="E45" s="15"/>
      <c r="F45" s="18"/>
      <c r="G45" s="18"/>
      <c r="H45" s="10">
        <f>IF(OR(F45="",G45=""),"",MAX(0,F45-G45))</f>
      </c>
      <c r="I45" s="12">
        <f>IF(H45="","",IF(H45&gt;=2,"Yüksek",IF(H45=1,"Orta","Açık yok")))</f>
      </c>
      <c r="J45" s="12">
        <f>IF(OR(B45="",D45=""),"",IF(COUNTIFS('Gelişim Aksiyonları'!$B$6:$B$205,B45,'Gelişim Aksiyonları'!$D$6:$D$205,D45)&gt;0,"Evet","Aksiyon yok"))</f>
      </c>
      <c r="K45" s="13"/>
    </row>
    <row r="46" spans="1:11" x14ac:dyDescent="0.25">
      <c r="A46" s="6">
        <v>41</v>
      </c>
      <c r="B46" s="14"/>
      <c r="C46" s="12">
        <f>IF(B46="","",IFERROR(INDEX('Çalışan Planları'!$C$6:$C$65,MATCH(B46,'Çalışan Planları'!$B$6:$B$65,0)),"Sicil bulunamadı"))</f>
      </c>
      <c r="D46" s="14"/>
      <c r="E46" s="15"/>
      <c r="F46" s="18"/>
      <c r="G46" s="18"/>
      <c r="H46" s="10">
        <f>IF(OR(F46="",G46=""),"",MAX(0,F46-G46))</f>
      </c>
      <c r="I46" s="12">
        <f>IF(H46="","",IF(H46&gt;=2,"Yüksek",IF(H46=1,"Orta","Açık yok")))</f>
      </c>
      <c r="J46" s="12">
        <f>IF(OR(B46="",D46=""),"",IF(COUNTIFS('Gelişim Aksiyonları'!$B$6:$B$205,B46,'Gelişim Aksiyonları'!$D$6:$D$205,D46)&gt;0,"Evet","Aksiyon yok"))</f>
      </c>
      <c r="K46" s="13"/>
    </row>
    <row r="47" spans="1:11" x14ac:dyDescent="0.25">
      <c r="A47" s="6">
        <v>42</v>
      </c>
      <c r="B47" s="14"/>
      <c r="C47" s="12">
        <f>IF(B47="","",IFERROR(INDEX('Çalışan Planları'!$C$6:$C$65,MATCH(B47,'Çalışan Planları'!$B$6:$B$65,0)),"Sicil bulunamadı"))</f>
      </c>
      <c r="D47" s="14"/>
      <c r="E47" s="15"/>
      <c r="F47" s="18"/>
      <c r="G47" s="18"/>
      <c r="H47" s="10">
        <f>IF(OR(F47="",G47=""),"",MAX(0,F47-G47))</f>
      </c>
      <c r="I47" s="12">
        <f>IF(H47="","",IF(H47&gt;=2,"Yüksek",IF(H47=1,"Orta","Açık yok")))</f>
      </c>
      <c r="J47" s="12">
        <f>IF(OR(B47="",D47=""),"",IF(COUNTIFS('Gelişim Aksiyonları'!$B$6:$B$205,B47,'Gelişim Aksiyonları'!$D$6:$D$205,D47)&gt;0,"Evet","Aksiyon yok"))</f>
      </c>
      <c r="K47" s="13"/>
    </row>
    <row r="48" spans="1:11" x14ac:dyDescent="0.25">
      <c r="A48" s="6">
        <v>43</v>
      </c>
      <c r="B48" s="14"/>
      <c r="C48" s="12">
        <f>IF(B48="","",IFERROR(INDEX('Çalışan Planları'!$C$6:$C$65,MATCH(B48,'Çalışan Planları'!$B$6:$B$65,0)),"Sicil bulunamadı"))</f>
      </c>
      <c r="D48" s="14"/>
      <c r="E48" s="15"/>
      <c r="F48" s="18"/>
      <c r="G48" s="18"/>
      <c r="H48" s="10">
        <f>IF(OR(F48="",G48=""),"",MAX(0,F48-G48))</f>
      </c>
      <c r="I48" s="12">
        <f>IF(H48="","",IF(H48&gt;=2,"Yüksek",IF(H48=1,"Orta","Açık yok")))</f>
      </c>
      <c r="J48" s="12">
        <f>IF(OR(B48="",D48=""),"",IF(COUNTIFS('Gelişim Aksiyonları'!$B$6:$B$205,B48,'Gelişim Aksiyonları'!$D$6:$D$205,D48)&gt;0,"Evet","Aksiyon yok"))</f>
      </c>
      <c r="K48" s="13"/>
    </row>
    <row r="49" spans="1:11" x14ac:dyDescent="0.25">
      <c r="A49" s="6">
        <v>44</v>
      </c>
      <c r="B49" s="14"/>
      <c r="C49" s="12">
        <f>IF(B49="","",IFERROR(INDEX('Çalışan Planları'!$C$6:$C$65,MATCH(B49,'Çalışan Planları'!$B$6:$B$65,0)),"Sicil bulunamadı"))</f>
      </c>
      <c r="D49" s="14"/>
      <c r="E49" s="15"/>
      <c r="F49" s="18"/>
      <c r="G49" s="18"/>
      <c r="H49" s="10">
        <f>IF(OR(F49="",G49=""),"",MAX(0,F49-G49))</f>
      </c>
      <c r="I49" s="12">
        <f>IF(H49="","",IF(H49&gt;=2,"Yüksek",IF(H49=1,"Orta","Açık yok")))</f>
      </c>
      <c r="J49" s="12">
        <f>IF(OR(B49="",D49=""),"",IF(COUNTIFS('Gelişim Aksiyonları'!$B$6:$B$205,B49,'Gelişim Aksiyonları'!$D$6:$D$205,D49)&gt;0,"Evet","Aksiyon yok"))</f>
      </c>
      <c r="K49" s="13"/>
    </row>
    <row r="50" spans="1:11" x14ac:dyDescent="0.25">
      <c r="A50" s="6">
        <v>45</v>
      </c>
      <c r="B50" s="14"/>
      <c r="C50" s="12">
        <f>IF(B50="","",IFERROR(INDEX('Çalışan Planları'!$C$6:$C$65,MATCH(B50,'Çalışan Planları'!$B$6:$B$65,0)),"Sicil bulunamadı"))</f>
      </c>
      <c r="D50" s="14"/>
      <c r="E50" s="15"/>
      <c r="F50" s="18"/>
      <c r="G50" s="18"/>
      <c r="H50" s="10">
        <f>IF(OR(F50="",G50=""),"",MAX(0,F50-G50))</f>
      </c>
      <c r="I50" s="12">
        <f>IF(H50="","",IF(H50&gt;=2,"Yüksek",IF(H50=1,"Orta","Açık yok")))</f>
      </c>
      <c r="J50" s="12">
        <f>IF(OR(B50="",D50=""),"",IF(COUNTIFS('Gelişim Aksiyonları'!$B$6:$B$205,B50,'Gelişim Aksiyonları'!$D$6:$D$205,D50)&gt;0,"Evet","Aksiyon yok"))</f>
      </c>
      <c r="K50" s="13"/>
    </row>
    <row r="51" spans="1:11" x14ac:dyDescent="0.25">
      <c r="A51" s="6">
        <v>46</v>
      </c>
      <c r="B51" s="14"/>
      <c r="C51" s="12">
        <f>IF(B51="","",IFERROR(INDEX('Çalışan Planları'!$C$6:$C$65,MATCH(B51,'Çalışan Planları'!$B$6:$B$65,0)),"Sicil bulunamadı"))</f>
      </c>
      <c r="D51" s="14"/>
      <c r="E51" s="15"/>
      <c r="F51" s="18"/>
      <c r="G51" s="18"/>
      <c r="H51" s="10">
        <f>IF(OR(F51="",G51=""),"",MAX(0,F51-G51))</f>
      </c>
      <c r="I51" s="12">
        <f>IF(H51="","",IF(H51&gt;=2,"Yüksek",IF(H51=1,"Orta","Açık yok")))</f>
      </c>
      <c r="J51" s="12">
        <f>IF(OR(B51="",D51=""),"",IF(COUNTIFS('Gelişim Aksiyonları'!$B$6:$B$205,B51,'Gelişim Aksiyonları'!$D$6:$D$205,D51)&gt;0,"Evet","Aksiyon yok"))</f>
      </c>
      <c r="K51" s="13"/>
    </row>
    <row r="52" spans="1:11" x14ac:dyDescent="0.25">
      <c r="A52" s="6">
        <v>47</v>
      </c>
      <c r="B52" s="14"/>
      <c r="C52" s="12">
        <f>IF(B52="","",IFERROR(INDEX('Çalışan Planları'!$C$6:$C$65,MATCH(B52,'Çalışan Planları'!$B$6:$B$65,0)),"Sicil bulunamadı"))</f>
      </c>
      <c r="D52" s="14"/>
      <c r="E52" s="15"/>
      <c r="F52" s="18"/>
      <c r="G52" s="18"/>
      <c r="H52" s="10">
        <f>IF(OR(F52="",G52=""),"",MAX(0,F52-G52))</f>
      </c>
      <c r="I52" s="12">
        <f>IF(H52="","",IF(H52&gt;=2,"Yüksek",IF(H52=1,"Orta","Açık yok")))</f>
      </c>
      <c r="J52" s="12">
        <f>IF(OR(B52="",D52=""),"",IF(COUNTIFS('Gelişim Aksiyonları'!$B$6:$B$205,B52,'Gelişim Aksiyonları'!$D$6:$D$205,D52)&gt;0,"Evet","Aksiyon yok"))</f>
      </c>
      <c r="K52" s="13"/>
    </row>
    <row r="53" spans="1:11" x14ac:dyDescent="0.25">
      <c r="A53" s="6">
        <v>48</v>
      </c>
      <c r="B53" s="14"/>
      <c r="C53" s="12">
        <f>IF(B53="","",IFERROR(INDEX('Çalışan Planları'!$C$6:$C$65,MATCH(B53,'Çalışan Planları'!$B$6:$B$65,0)),"Sicil bulunamadı"))</f>
      </c>
      <c r="D53" s="14"/>
      <c r="E53" s="15"/>
      <c r="F53" s="18"/>
      <c r="G53" s="18"/>
      <c r="H53" s="10">
        <f>IF(OR(F53="",G53=""),"",MAX(0,F53-G53))</f>
      </c>
      <c r="I53" s="12">
        <f>IF(H53="","",IF(H53&gt;=2,"Yüksek",IF(H53=1,"Orta","Açık yok")))</f>
      </c>
      <c r="J53" s="12">
        <f>IF(OR(B53="",D53=""),"",IF(COUNTIFS('Gelişim Aksiyonları'!$B$6:$B$205,B53,'Gelişim Aksiyonları'!$D$6:$D$205,D53)&gt;0,"Evet","Aksiyon yok"))</f>
      </c>
      <c r="K53" s="13"/>
    </row>
    <row r="54" spans="1:11" x14ac:dyDescent="0.25">
      <c r="A54" s="6">
        <v>49</v>
      </c>
      <c r="B54" s="14"/>
      <c r="C54" s="12">
        <f>IF(B54="","",IFERROR(INDEX('Çalışan Planları'!$C$6:$C$65,MATCH(B54,'Çalışan Planları'!$B$6:$B$65,0)),"Sicil bulunamadı"))</f>
      </c>
      <c r="D54" s="14"/>
      <c r="E54" s="15"/>
      <c r="F54" s="18"/>
      <c r="G54" s="18"/>
      <c r="H54" s="10">
        <f>IF(OR(F54="",G54=""),"",MAX(0,F54-G54))</f>
      </c>
      <c r="I54" s="12">
        <f>IF(H54="","",IF(H54&gt;=2,"Yüksek",IF(H54=1,"Orta","Açık yok")))</f>
      </c>
      <c r="J54" s="12">
        <f>IF(OR(B54="",D54=""),"",IF(COUNTIFS('Gelişim Aksiyonları'!$B$6:$B$205,B54,'Gelişim Aksiyonları'!$D$6:$D$205,D54)&gt;0,"Evet","Aksiyon yok"))</f>
      </c>
      <c r="K54" s="13"/>
    </row>
    <row r="55" spans="1:11" x14ac:dyDescent="0.25">
      <c r="A55" s="6">
        <v>50</v>
      </c>
      <c r="B55" s="14"/>
      <c r="C55" s="12">
        <f>IF(B55="","",IFERROR(INDEX('Çalışan Planları'!$C$6:$C$65,MATCH(B55,'Çalışan Planları'!$B$6:$B$65,0)),"Sicil bulunamadı"))</f>
      </c>
      <c r="D55" s="14"/>
      <c r="E55" s="15"/>
      <c r="F55" s="18"/>
      <c r="G55" s="18"/>
      <c r="H55" s="10">
        <f>IF(OR(F55="",G55=""),"",MAX(0,F55-G55))</f>
      </c>
      <c r="I55" s="12">
        <f>IF(H55="","",IF(H55&gt;=2,"Yüksek",IF(H55=1,"Orta","Açık yok")))</f>
      </c>
      <c r="J55" s="12">
        <f>IF(OR(B55="",D55=""),"",IF(COUNTIFS('Gelişim Aksiyonları'!$B$6:$B$205,B55,'Gelişim Aksiyonları'!$D$6:$D$205,D55)&gt;0,"Evet","Aksiyon yok"))</f>
      </c>
      <c r="K55" s="13"/>
    </row>
    <row r="56" spans="1:11" x14ac:dyDescent="0.25">
      <c r="A56" s="6">
        <v>51</v>
      </c>
      <c r="B56" s="14"/>
      <c r="C56" s="12">
        <f>IF(B56="","",IFERROR(INDEX('Çalışan Planları'!$C$6:$C$65,MATCH(B56,'Çalışan Planları'!$B$6:$B$65,0)),"Sicil bulunamadı"))</f>
      </c>
      <c r="D56" s="14"/>
      <c r="E56" s="15"/>
      <c r="F56" s="18"/>
      <c r="G56" s="18"/>
      <c r="H56" s="10">
        <f>IF(OR(F56="",G56=""),"",MAX(0,F56-G56))</f>
      </c>
      <c r="I56" s="12">
        <f>IF(H56="","",IF(H56&gt;=2,"Yüksek",IF(H56=1,"Orta","Açık yok")))</f>
      </c>
      <c r="J56" s="12">
        <f>IF(OR(B56="",D56=""),"",IF(COUNTIFS('Gelişim Aksiyonları'!$B$6:$B$205,B56,'Gelişim Aksiyonları'!$D$6:$D$205,D56)&gt;0,"Evet","Aksiyon yok"))</f>
      </c>
      <c r="K56" s="13"/>
    </row>
    <row r="57" spans="1:11" x14ac:dyDescent="0.25">
      <c r="A57" s="6">
        <v>52</v>
      </c>
      <c r="B57" s="14"/>
      <c r="C57" s="12">
        <f>IF(B57="","",IFERROR(INDEX('Çalışan Planları'!$C$6:$C$65,MATCH(B57,'Çalışan Planları'!$B$6:$B$65,0)),"Sicil bulunamadı"))</f>
      </c>
      <c r="D57" s="14"/>
      <c r="E57" s="15"/>
      <c r="F57" s="18"/>
      <c r="G57" s="18"/>
      <c r="H57" s="10">
        <f>IF(OR(F57="",G57=""),"",MAX(0,F57-G57))</f>
      </c>
      <c r="I57" s="12">
        <f>IF(H57="","",IF(H57&gt;=2,"Yüksek",IF(H57=1,"Orta","Açık yok")))</f>
      </c>
      <c r="J57" s="12">
        <f>IF(OR(B57="",D57=""),"",IF(COUNTIFS('Gelişim Aksiyonları'!$B$6:$B$205,B57,'Gelişim Aksiyonları'!$D$6:$D$205,D57)&gt;0,"Evet","Aksiyon yok"))</f>
      </c>
      <c r="K57" s="13"/>
    </row>
    <row r="58" spans="1:11" x14ac:dyDescent="0.25">
      <c r="A58" s="6">
        <v>53</v>
      </c>
      <c r="B58" s="14"/>
      <c r="C58" s="12">
        <f>IF(B58="","",IFERROR(INDEX('Çalışan Planları'!$C$6:$C$65,MATCH(B58,'Çalışan Planları'!$B$6:$B$65,0)),"Sicil bulunamadı"))</f>
      </c>
      <c r="D58" s="14"/>
      <c r="E58" s="15"/>
      <c r="F58" s="18"/>
      <c r="G58" s="18"/>
      <c r="H58" s="10">
        <f>IF(OR(F58="",G58=""),"",MAX(0,F58-G58))</f>
      </c>
      <c r="I58" s="12">
        <f>IF(H58="","",IF(H58&gt;=2,"Yüksek",IF(H58=1,"Orta","Açık yok")))</f>
      </c>
      <c r="J58" s="12">
        <f>IF(OR(B58="",D58=""),"",IF(COUNTIFS('Gelişim Aksiyonları'!$B$6:$B$205,B58,'Gelişim Aksiyonları'!$D$6:$D$205,D58)&gt;0,"Evet","Aksiyon yok"))</f>
      </c>
      <c r="K58" s="13"/>
    </row>
    <row r="59" spans="1:11" x14ac:dyDescent="0.25">
      <c r="A59" s="6">
        <v>54</v>
      </c>
      <c r="B59" s="14"/>
      <c r="C59" s="12">
        <f>IF(B59="","",IFERROR(INDEX('Çalışan Planları'!$C$6:$C$65,MATCH(B59,'Çalışan Planları'!$B$6:$B$65,0)),"Sicil bulunamadı"))</f>
      </c>
      <c r="D59" s="14"/>
      <c r="E59" s="15"/>
      <c r="F59" s="18"/>
      <c r="G59" s="18"/>
      <c r="H59" s="10">
        <f>IF(OR(F59="",G59=""),"",MAX(0,F59-G59))</f>
      </c>
      <c r="I59" s="12">
        <f>IF(H59="","",IF(H59&gt;=2,"Yüksek",IF(H59=1,"Orta","Açık yok")))</f>
      </c>
      <c r="J59" s="12">
        <f>IF(OR(B59="",D59=""),"",IF(COUNTIFS('Gelişim Aksiyonları'!$B$6:$B$205,B59,'Gelişim Aksiyonları'!$D$6:$D$205,D59)&gt;0,"Evet","Aksiyon yok"))</f>
      </c>
      <c r="K59" s="13"/>
    </row>
    <row r="60" spans="1:11" x14ac:dyDescent="0.25">
      <c r="A60" s="6">
        <v>55</v>
      </c>
      <c r="B60" s="14"/>
      <c r="C60" s="12">
        <f>IF(B60="","",IFERROR(INDEX('Çalışan Planları'!$C$6:$C$65,MATCH(B60,'Çalışan Planları'!$B$6:$B$65,0)),"Sicil bulunamadı"))</f>
      </c>
      <c r="D60" s="14"/>
      <c r="E60" s="15"/>
      <c r="F60" s="18"/>
      <c r="G60" s="18"/>
      <c r="H60" s="10">
        <f>IF(OR(F60="",G60=""),"",MAX(0,F60-G60))</f>
      </c>
      <c r="I60" s="12">
        <f>IF(H60="","",IF(H60&gt;=2,"Yüksek",IF(H60=1,"Orta","Açık yok")))</f>
      </c>
      <c r="J60" s="12">
        <f>IF(OR(B60="",D60=""),"",IF(COUNTIFS('Gelişim Aksiyonları'!$B$6:$B$205,B60,'Gelişim Aksiyonları'!$D$6:$D$205,D60)&gt;0,"Evet","Aksiyon yok"))</f>
      </c>
      <c r="K60" s="13"/>
    </row>
    <row r="61" spans="1:11" x14ac:dyDescent="0.25">
      <c r="A61" s="6">
        <v>56</v>
      </c>
      <c r="B61" s="14"/>
      <c r="C61" s="12">
        <f>IF(B61="","",IFERROR(INDEX('Çalışan Planları'!$C$6:$C$65,MATCH(B61,'Çalışan Planları'!$B$6:$B$65,0)),"Sicil bulunamadı"))</f>
      </c>
      <c r="D61" s="14"/>
      <c r="E61" s="15"/>
      <c r="F61" s="18"/>
      <c r="G61" s="18"/>
      <c r="H61" s="10">
        <f>IF(OR(F61="",G61=""),"",MAX(0,F61-G61))</f>
      </c>
      <c r="I61" s="12">
        <f>IF(H61="","",IF(H61&gt;=2,"Yüksek",IF(H61=1,"Orta","Açık yok")))</f>
      </c>
      <c r="J61" s="12">
        <f>IF(OR(B61="",D61=""),"",IF(COUNTIFS('Gelişim Aksiyonları'!$B$6:$B$205,B61,'Gelişim Aksiyonları'!$D$6:$D$205,D61)&gt;0,"Evet","Aksiyon yok"))</f>
      </c>
      <c r="K61" s="13"/>
    </row>
    <row r="62" spans="1:11" x14ac:dyDescent="0.25">
      <c r="A62" s="6">
        <v>57</v>
      </c>
      <c r="B62" s="14"/>
      <c r="C62" s="12">
        <f>IF(B62="","",IFERROR(INDEX('Çalışan Planları'!$C$6:$C$65,MATCH(B62,'Çalışan Planları'!$B$6:$B$65,0)),"Sicil bulunamadı"))</f>
      </c>
      <c r="D62" s="14"/>
      <c r="E62" s="15"/>
      <c r="F62" s="18"/>
      <c r="G62" s="18"/>
      <c r="H62" s="10">
        <f>IF(OR(F62="",G62=""),"",MAX(0,F62-G62))</f>
      </c>
      <c r="I62" s="12">
        <f>IF(H62="","",IF(H62&gt;=2,"Yüksek",IF(H62=1,"Orta","Açık yok")))</f>
      </c>
      <c r="J62" s="12">
        <f>IF(OR(B62="",D62=""),"",IF(COUNTIFS('Gelişim Aksiyonları'!$B$6:$B$205,B62,'Gelişim Aksiyonları'!$D$6:$D$205,D62)&gt;0,"Evet","Aksiyon yok"))</f>
      </c>
      <c r="K62" s="13"/>
    </row>
    <row r="63" spans="1:11" x14ac:dyDescent="0.25">
      <c r="A63" s="6">
        <v>58</v>
      </c>
      <c r="B63" s="14"/>
      <c r="C63" s="12">
        <f>IF(B63="","",IFERROR(INDEX('Çalışan Planları'!$C$6:$C$65,MATCH(B63,'Çalışan Planları'!$B$6:$B$65,0)),"Sicil bulunamadı"))</f>
      </c>
      <c r="D63" s="14"/>
      <c r="E63" s="15"/>
      <c r="F63" s="18"/>
      <c r="G63" s="18"/>
      <c r="H63" s="10">
        <f>IF(OR(F63="",G63=""),"",MAX(0,F63-G63))</f>
      </c>
      <c r="I63" s="12">
        <f>IF(H63="","",IF(H63&gt;=2,"Yüksek",IF(H63=1,"Orta","Açık yok")))</f>
      </c>
      <c r="J63" s="12">
        <f>IF(OR(B63="",D63=""),"",IF(COUNTIFS('Gelişim Aksiyonları'!$B$6:$B$205,B63,'Gelişim Aksiyonları'!$D$6:$D$205,D63)&gt;0,"Evet","Aksiyon yok"))</f>
      </c>
      <c r="K63" s="13"/>
    </row>
    <row r="64" spans="1:11" x14ac:dyDescent="0.25">
      <c r="A64" s="6">
        <v>59</v>
      </c>
      <c r="B64" s="14"/>
      <c r="C64" s="12">
        <f>IF(B64="","",IFERROR(INDEX('Çalışan Planları'!$C$6:$C$65,MATCH(B64,'Çalışan Planları'!$B$6:$B$65,0)),"Sicil bulunamadı"))</f>
      </c>
      <c r="D64" s="14"/>
      <c r="E64" s="15"/>
      <c r="F64" s="18"/>
      <c r="G64" s="18"/>
      <c r="H64" s="10">
        <f>IF(OR(F64="",G64=""),"",MAX(0,F64-G64))</f>
      </c>
      <c r="I64" s="12">
        <f>IF(H64="","",IF(H64&gt;=2,"Yüksek",IF(H64=1,"Orta","Açık yok")))</f>
      </c>
      <c r="J64" s="12">
        <f>IF(OR(B64="",D64=""),"",IF(COUNTIFS('Gelişim Aksiyonları'!$B$6:$B$205,B64,'Gelişim Aksiyonları'!$D$6:$D$205,D64)&gt;0,"Evet","Aksiyon yok"))</f>
      </c>
      <c r="K64" s="13"/>
    </row>
    <row r="65" spans="1:11" x14ac:dyDescent="0.25">
      <c r="A65" s="6">
        <v>60</v>
      </c>
      <c r="B65" s="14"/>
      <c r="C65" s="12">
        <f>IF(B65="","",IFERROR(INDEX('Çalışan Planları'!$C$6:$C$65,MATCH(B65,'Çalışan Planları'!$B$6:$B$65,0)),"Sicil bulunamadı"))</f>
      </c>
      <c r="D65" s="14"/>
      <c r="E65" s="15"/>
      <c r="F65" s="18"/>
      <c r="G65" s="18"/>
      <c r="H65" s="10">
        <f>IF(OR(F65="",G65=""),"",MAX(0,F65-G65))</f>
      </c>
      <c r="I65" s="12">
        <f>IF(H65="","",IF(H65&gt;=2,"Yüksek",IF(H65=1,"Orta","Açık yok")))</f>
      </c>
      <c r="J65" s="12">
        <f>IF(OR(B65="",D65=""),"",IF(COUNTIFS('Gelişim Aksiyonları'!$B$6:$B$205,B65,'Gelişim Aksiyonları'!$D$6:$D$205,D65)&gt;0,"Evet","Aksiyon yok"))</f>
      </c>
      <c r="K65" s="13"/>
    </row>
    <row r="66" spans="1:11" x14ac:dyDescent="0.25">
      <c r="A66" s="6">
        <v>61</v>
      </c>
      <c r="B66" s="14"/>
      <c r="C66" s="12">
        <f>IF(B66="","",IFERROR(INDEX('Çalışan Planları'!$C$6:$C$65,MATCH(B66,'Çalışan Planları'!$B$6:$B$65,0)),"Sicil bulunamadı"))</f>
      </c>
      <c r="D66" s="14"/>
      <c r="E66" s="15"/>
      <c r="F66" s="18"/>
      <c r="G66" s="18"/>
      <c r="H66" s="10">
        <f>IF(OR(F66="",G66=""),"",MAX(0,F66-G66))</f>
      </c>
      <c r="I66" s="12">
        <f>IF(H66="","",IF(H66&gt;=2,"Yüksek",IF(H66=1,"Orta","Açık yok")))</f>
      </c>
      <c r="J66" s="12">
        <f>IF(OR(B66="",D66=""),"",IF(COUNTIFS('Gelişim Aksiyonları'!$B$6:$B$205,B66,'Gelişim Aksiyonları'!$D$6:$D$205,D66)&gt;0,"Evet","Aksiyon yok"))</f>
      </c>
      <c r="K66" s="13"/>
    </row>
    <row r="67" spans="1:11" x14ac:dyDescent="0.25">
      <c r="A67" s="6">
        <v>62</v>
      </c>
      <c r="B67" s="14"/>
      <c r="C67" s="12">
        <f>IF(B67="","",IFERROR(INDEX('Çalışan Planları'!$C$6:$C$65,MATCH(B67,'Çalışan Planları'!$B$6:$B$65,0)),"Sicil bulunamadı"))</f>
      </c>
      <c r="D67" s="14"/>
      <c r="E67" s="15"/>
      <c r="F67" s="18"/>
      <c r="G67" s="18"/>
      <c r="H67" s="10">
        <f>IF(OR(F67="",G67=""),"",MAX(0,F67-G67))</f>
      </c>
      <c r="I67" s="12">
        <f>IF(H67="","",IF(H67&gt;=2,"Yüksek",IF(H67=1,"Orta","Açık yok")))</f>
      </c>
      <c r="J67" s="12">
        <f>IF(OR(B67="",D67=""),"",IF(COUNTIFS('Gelişim Aksiyonları'!$B$6:$B$205,B67,'Gelişim Aksiyonları'!$D$6:$D$205,D67)&gt;0,"Evet","Aksiyon yok"))</f>
      </c>
      <c r="K67" s="13"/>
    </row>
    <row r="68" spans="1:11" x14ac:dyDescent="0.25">
      <c r="A68" s="6">
        <v>63</v>
      </c>
      <c r="B68" s="14"/>
      <c r="C68" s="12">
        <f>IF(B68="","",IFERROR(INDEX('Çalışan Planları'!$C$6:$C$65,MATCH(B68,'Çalışan Planları'!$B$6:$B$65,0)),"Sicil bulunamadı"))</f>
      </c>
      <c r="D68" s="14"/>
      <c r="E68" s="15"/>
      <c r="F68" s="18"/>
      <c r="G68" s="18"/>
      <c r="H68" s="10">
        <f>IF(OR(F68="",G68=""),"",MAX(0,F68-G68))</f>
      </c>
      <c r="I68" s="12">
        <f>IF(H68="","",IF(H68&gt;=2,"Yüksek",IF(H68=1,"Orta","Açık yok")))</f>
      </c>
      <c r="J68" s="12">
        <f>IF(OR(B68="",D68=""),"",IF(COUNTIFS('Gelişim Aksiyonları'!$B$6:$B$205,B68,'Gelişim Aksiyonları'!$D$6:$D$205,D68)&gt;0,"Evet","Aksiyon yok"))</f>
      </c>
      <c r="K68" s="13"/>
    </row>
    <row r="69" spans="1:11" x14ac:dyDescent="0.25">
      <c r="A69" s="6">
        <v>64</v>
      </c>
      <c r="B69" s="14"/>
      <c r="C69" s="12">
        <f>IF(B69="","",IFERROR(INDEX('Çalışan Planları'!$C$6:$C$65,MATCH(B69,'Çalışan Planları'!$B$6:$B$65,0)),"Sicil bulunamadı"))</f>
      </c>
      <c r="D69" s="14"/>
      <c r="E69" s="15"/>
      <c r="F69" s="18"/>
      <c r="G69" s="18"/>
      <c r="H69" s="10">
        <f>IF(OR(F69="",G69=""),"",MAX(0,F69-G69))</f>
      </c>
      <c r="I69" s="12">
        <f>IF(H69="","",IF(H69&gt;=2,"Yüksek",IF(H69=1,"Orta","Açık yok")))</f>
      </c>
      <c r="J69" s="12">
        <f>IF(OR(B69="",D69=""),"",IF(COUNTIFS('Gelişim Aksiyonları'!$B$6:$B$205,B69,'Gelişim Aksiyonları'!$D$6:$D$205,D69)&gt;0,"Evet","Aksiyon yok"))</f>
      </c>
      <c r="K69" s="13"/>
    </row>
    <row r="70" spans="1:11" x14ac:dyDescent="0.25">
      <c r="A70" s="6">
        <v>65</v>
      </c>
      <c r="B70" s="14"/>
      <c r="C70" s="12">
        <f>IF(B70="","",IFERROR(INDEX('Çalışan Planları'!$C$6:$C$65,MATCH(B70,'Çalışan Planları'!$B$6:$B$65,0)),"Sicil bulunamadı"))</f>
      </c>
      <c r="D70" s="14"/>
      <c r="E70" s="15"/>
      <c r="F70" s="18"/>
      <c r="G70" s="18"/>
      <c r="H70" s="10">
        <f>IF(OR(F70="",G70=""),"",MAX(0,F70-G70))</f>
      </c>
      <c r="I70" s="12">
        <f>IF(H70="","",IF(H70&gt;=2,"Yüksek",IF(H70=1,"Orta","Açık yok")))</f>
      </c>
      <c r="J70" s="12">
        <f>IF(OR(B70="",D70=""),"",IF(COUNTIFS('Gelişim Aksiyonları'!$B$6:$B$205,B70,'Gelişim Aksiyonları'!$D$6:$D$205,D70)&gt;0,"Evet","Aksiyon yok"))</f>
      </c>
      <c r="K70" s="13"/>
    </row>
    <row r="71" spans="1:11" x14ac:dyDescent="0.25">
      <c r="A71" s="6">
        <v>66</v>
      </c>
      <c r="B71" s="14"/>
      <c r="C71" s="12">
        <f>IF(B71="","",IFERROR(INDEX('Çalışan Planları'!$C$6:$C$65,MATCH(B71,'Çalışan Planları'!$B$6:$B$65,0)),"Sicil bulunamadı"))</f>
      </c>
      <c r="D71" s="14"/>
      <c r="E71" s="15"/>
      <c r="F71" s="18"/>
      <c r="G71" s="18"/>
      <c r="H71" s="10">
        <f>IF(OR(F71="",G71=""),"",MAX(0,F71-G71))</f>
      </c>
      <c r="I71" s="12">
        <f>IF(H71="","",IF(H71&gt;=2,"Yüksek",IF(H71=1,"Orta","Açık yok")))</f>
      </c>
      <c r="J71" s="12">
        <f>IF(OR(B71="",D71=""),"",IF(COUNTIFS('Gelişim Aksiyonları'!$B$6:$B$205,B71,'Gelişim Aksiyonları'!$D$6:$D$205,D71)&gt;0,"Evet","Aksiyon yok"))</f>
      </c>
      <c r="K71" s="13"/>
    </row>
    <row r="72" spans="1:11" x14ac:dyDescent="0.25">
      <c r="A72" s="6">
        <v>67</v>
      </c>
      <c r="B72" s="14"/>
      <c r="C72" s="12">
        <f>IF(B72="","",IFERROR(INDEX('Çalışan Planları'!$C$6:$C$65,MATCH(B72,'Çalışan Planları'!$B$6:$B$65,0)),"Sicil bulunamadı"))</f>
      </c>
      <c r="D72" s="14"/>
      <c r="E72" s="15"/>
      <c r="F72" s="18"/>
      <c r="G72" s="18"/>
      <c r="H72" s="10">
        <f>IF(OR(F72="",G72=""),"",MAX(0,F72-G72))</f>
      </c>
      <c r="I72" s="12">
        <f>IF(H72="","",IF(H72&gt;=2,"Yüksek",IF(H72=1,"Orta","Açık yok")))</f>
      </c>
      <c r="J72" s="12">
        <f>IF(OR(B72="",D72=""),"",IF(COUNTIFS('Gelişim Aksiyonları'!$B$6:$B$205,B72,'Gelişim Aksiyonları'!$D$6:$D$205,D72)&gt;0,"Evet","Aksiyon yok"))</f>
      </c>
      <c r="K72" s="13"/>
    </row>
    <row r="73" spans="1:11" x14ac:dyDescent="0.25">
      <c r="A73" s="6">
        <v>68</v>
      </c>
      <c r="B73" s="14"/>
      <c r="C73" s="12">
        <f>IF(B73="","",IFERROR(INDEX('Çalışan Planları'!$C$6:$C$65,MATCH(B73,'Çalışan Planları'!$B$6:$B$65,0)),"Sicil bulunamadı"))</f>
      </c>
      <c r="D73" s="14"/>
      <c r="E73" s="15"/>
      <c r="F73" s="18"/>
      <c r="G73" s="18"/>
      <c r="H73" s="10">
        <f>IF(OR(F73="",G73=""),"",MAX(0,F73-G73))</f>
      </c>
      <c r="I73" s="12">
        <f>IF(H73="","",IF(H73&gt;=2,"Yüksek",IF(H73=1,"Orta","Açık yok")))</f>
      </c>
      <c r="J73" s="12">
        <f>IF(OR(B73="",D73=""),"",IF(COUNTIFS('Gelişim Aksiyonları'!$B$6:$B$205,B73,'Gelişim Aksiyonları'!$D$6:$D$205,D73)&gt;0,"Evet","Aksiyon yok"))</f>
      </c>
      <c r="K73" s="13"/>
    </row>
    <row r="74" spans="1:11" x14ac:dyDescent="0.25">
      <c r="A74" s="6">
        <v>69</v>
      </c>
      <c r="B74" s="14"/>
      <c r="C74" s="12">
        <f>IF(B74="","",IFERROR(INDEX('Çalışan Planları'!$C$6:$C$65,MATCH(B74,'Çalışan Planları'!$B$6:$B$65,0)),"Sicil bulunamadı"))</f>
      </c>
      <c r="D74" s="14"/>
      <c r="E74" s="15"/>
      <c r="F74" s="18"/>
      <c r="G74" s="18"/>
      <c r="H74" s="10">
        <f>IF(OR(F74="",G74=""),"",MAX(0,F74-G74))</f>
      </c>
      <c r="I74" s="12">
        <f>IF(H74="","",IF(H74&gt;=2,"Yüksek",IF(H74=1,"Orta","Açık yok")))</f>
      </c>
      <c r="J74" s="12">
        <f>IF(OR(B74="",D74=""),"",IF(COUNTIFS('Gelişim Aksiyonları'!$B$6:$B$205,B74,'Gelişim Aksiyonları'!$D$6:$D$205,D74)&gt;0,"Evet","Aksiyon yok"))</f>
      </c>
      <c r="K74" s="13"/>
    </row>
    <row r="75" spans="1:11" x14ac:dyDescent="0.25">
      <c r="A75" s="6">
        <v>70</v>
      </c>
      <c r="B75" s="14"/>
      <c r="C75" s="12">
        <f>IF(B75="","",IFERROR(INDEX('Çalışan Planları'!$C$6:$C$65,MATCH(B75,'Çalışan Planları'!$B$6:$B$65,0)),"Sicil bulunamadı"))</f>
      </c>
      <c r="D75" s="14"/>
      <c r="E75" s="15"/>
      <c r="F75" s="18"/>
      <c r="G75" s="18"/>
      <c r="H75" s="10">
        <f>IF(OR(F75="",G75=""),"",MAX(0,F75-G75))</f>
      </c>
      <c r="I75" s="12">
        <f>IF(H75="","",IF(H75&gt;=2,"Yüksek",IF(H75=1,"Orta","Açık yok")))</f>
      </c>
      <c r="J75" s="12">
        <f>IF(OR(B75="",D75=""),"",IF(COUNTIFS('Gelişim Aksiyonları'!$B$6:$B$205,B75,'Gelişim Aksiyonları'!$D$6:$D$205,D75)&gt;0,"Evet","Aksiyon yok"))</f>
      </c>
      <c r="K75" s="13"/>
    </row>
    <row r="76" spans="1:11" x14ac:dyDescent="0.25">
      <c r="A76" s="6">
        <v>71</v>
      </c>
      <c r="B76" s="14"/>
      <c r="C76" s="12">
        <f>IF(B76="","",IFERROR(INDEX('Çalışan Planları'!$C$6:$C$65,MATCH(B76,'Çalışan Planları'!$B$6:$B$65,0)),"Sicil bulunamadı"))</f>
      </c>
      <c r="D76" s="14"/>
      <c r="E76" s="15"/>
      <c r="F76" s="18"/>
      <c r="G76" s="18"/>
      <c r="H76" s="10">
        <f>IF(OR(F76="",G76=""),"",MAX(0,F76-G76))</f>
      </c>
      <c r="I76" s="12">
        <f>IF(H76="","",IF(H76&gt;=2,"Yüksek",IF(H76=1,"Orta","Açık yok")))</f>
      </c>
      <c r="J76" s="12">
        <f>IF(OR(B76="",D76=""),"",IF(COUNTIFS('Gelişim Aksiyonları'!$B$6:$B$205,B76,'Gelişim Aksiyonları'!$D$6:$D$205,D76)&gt;0,"Evet","Aksiyon yok"))</f>
      </c>
      <c r="K76" s="13"/>
    </row>
    <row r="77" spans="1:11" x14ac:dyDescent="0.25">
      <c r="A77" s="6">
        <v>72</v>
      </c>
      <c r="B77" s="14"/>
      <c r="C77" s="12">
        <f>IF(B77="","",IFERROR(INDEX('Çalışan Planları'!$C$6:$C$65,MATCH(B77,'Çalışan Planları'!$B$6:$B$65,0)),"Sicil bulunamadı"))</f>
      </c>
      <c r="D77" s="14"/>
      <c r="E77" s="15"/>
      <c r="F77" s="18"/>
      <c r="G77" s="18"/>
      <c r="H77" s="10">
        <f>IF(OR(F77="",G77=""),"",MAX(0,F77-G77))</f>
      </c>
      <c r="I77" s="12">
        <f>IF(H77="","",IF(H77&gt;=2,"Yüksek",IF(H77=1,"Orta","Açık yok")))</f>
      </c>
      <c r="J77" s="12">
        <f>IF(OR(B77="",D77=""),"",IF(COUNTIFS('Gelişim Aksiyonları'!$B$6:$B$205,B77,'Gelişim Aksiyonları'!$D$6:$D$205,D77)&gt;0,"Evet","Aksiyon yok"))</f>
      </c>
      <c r="K77" s="13"/>
    </row>
    <row r="78" spans="1:11" x14ac:dyDescent="0.25">
      <c r="A78" s="6">
        <v>73</v>
      </c>
      <c r="B78" s="14"/>
      <c r="C78" s="12">
        <f>IF(B78="","",IFERROR(INDEX('Çalışan Planları'!$C$6:$C$65,MATCH(B78,'Çalışan Planları'!$B$6:$B$65,0)),"Sicil bulunamadı"))</f>
      </c>
      <c r="D78" s="14"/>
      <c r="E78" s="15"/>
      <c r="F78" s="18"/>
      <c r="G78" s="18"/>
      <c r="H78" s="10">
        <f>IF(OR(F78="",G78=""),"",MAX(0,F78-G78))</f>
      </c>
      <c r="I78" s="12">
        <f>IF(H78="","",IF(H78&gt;=2,"Yüksek",IF(H78=1,"Orta","Açık yok")))</f>
      </c>
      <c r="J78" s="12">
        <f>IF(OR(B78="",D78=""),"",IF(COUNTIFS('Gelişim Aksiyonları'!$B$6:$B$205,B78,'Gelişim Aksiyonları'!$D$6:$D$205,D78)&gt;0,"Evet","Aksiyon yok"))</f>
      </c>
      <c r="K78" s="13"/>
    </row>
    <row r="79" spans="1:11" x14ac:dyDescent="0.25">
      <c r="A79" s="6">
        <v>74</v>
      </c>
      <c r="B79" s="14"/>
      <c r="C79" s="12">
        <f>IF(B79="","",IFERROR(INDEX('Çalışan Planları'!$C$6:$C$65,MATCH(B79,'Çalışan Planları'!$B$6:$B$65,0)),"Sicil bulunamadı"))</f>
      </c>
      <c r="D79" s="14"/>
      <c r="E79" s="15"/>
      <c r="F79" s="18"/>
      <c r="G79" s="18"/>
      <c r="H79" s="10">
        <f>IF(OR(F79="",G79=""),"",MAX(0,F79-G79))</f>
      </c>
      <c r="I79" s="12">
        <f>IF(H79="","",IF(H79&gt;=2,"Yüksek",IF(H79=1,"Orta","Açık yok")))</f>
      </c>
      <c r="J79" s="12">
        <f>IF(OR(B79="",D79=""),"",IF(COUNTIFS('Gelişim Aksiyonları'!$B$6:$B$205,B79,'Gelişim Aksiyonları'!$D$6:$D$205,D79)&gt;0,"Evet","Aksiyon yok"))</f>
      </c>
      <c r="K79" s="13"/>
    </row>
    <row r="80" spans="1:11" x14ac:dyDescent="0.25">
      <c r="A80" s="6">
        <v>75</v>
      </c>
      <c r="B80" s="14"/>
      <c r="C80" s="12">
        <f>IF(B80="","",IFERROR(INDEX('Çalışan Planları'!$C$6:$C$65,MATCH(B80,'Çalışan Planları'!$B$6:$B$65,0)),"Sicil bulunamadı"))</f>
      </c>
      <c r="D80" s="14"/>
      <c r="E80" s="15"/>
      <c r="F80" s="18"/>
      <c r="G80" s="18"/>
      <c r="H80" s="10">
        <f>IF(OR(F80="",G80=""),"",MAX(0,F80-G80))</f>
      </c>
      <c r="I80" s="12">
        <f>IF(H80="","",IF(H80&gt;=2,"Yüksek",IF(H80=1,"Orta","Açık yok")))</f>
      </c>
      <c r="J80" s="12">
        <f>IF(OR(B80="",D80=""),"",IF(COUNTIFS('Gelişim Aksiyonları'!$B$6:$B$205,B80,'Gelişim Aksiyonları'!$D$6:$D$205,D80)&gt;0,"Evet","Aksiyon yok"))</f>
      </c>
      <c r="K80" s="13"/>
    </row>
    <row r="81" spans="1:11" x14ac:dyDescent="0.25">
      <c r="A81" s="6">
        <v>76</v>
      </c>
      <c r="B81" s="14"/>
      <c r="C81" s="12">
        <f>IF(B81="","",IFERROR(INDEX('Çalışan Planları'!$C$6:$C$65,MATCH(B81,'Çalışan Planları'!$B$6:$B$65,0)),"Sicil bulunamadı"))</f>
      </c>
      <c r="D81" s="14"/>
      <c r="E81" s="15"/>
      <c r="F81" s="18"/>
      <c r="G81" s="18"/>
      <c r="H81" s="10">
        <f>IF(OR(F81="",G81=""),"",MAX(0,F81-G81))</f>
      </c>
      <c r="I81" s="12">
        <f>IF(H81="","",IF(H81&gt;=2,"Yüksek",IF(H81=1,"Orta","Açık yok")))</f>
      </c>
      <c r="J81" s="12">
        <f>IF(OR(B81="",D81=""),"",IF(COUNTIFS('Gelişim Aksiyonları'!$B$6:$B$205,B81,'Gelişim Aksiyonları'!$D$6:$D$205,D81)&gt;0,"Evet","Aksiyon yok"))</f>
      </c>
      <c r="K81" s="13"/>
    </row>
    <row r="82" spans="1:11" x14ac:dyDescent="0.25">
      <c r="A82" s="6">
        <v>77</v>
      </c>
      <c r="B82" s="14"/>
      <c r="C82" s="12">
        <f>IF(B82="","",IFERROR(INDEX('Çalışan Planları'!$C$6:$C$65,MATCH(B82,'Çalışan Planları'!$B$6:$B$65,0)),"Sicil bulunamadı"))</f>
      </c>
      <c r="D82" s="14"/>
      <c r="E82" s="15"/>
      <c r="F82" s="18"/>
      <c r="G82" s="18"/>
      <c r="H82" s="10">
        <f>IF(OR(F82="",G82=""),"",MAX(0,F82-G82))</f>
      </c>
      <c r="I82" s="12">
        <f>IF(H82="","",IF(H82&gt;=2,"Yüksek",IF(H82=1,"Orta","Açık yok")))</f>
      </c>
      <c r="J82" s="12">
        <f>IF(OR(B82="",D82=""),"",IF(COUNTIFS('Gelişim Aksiyonları'!$B$6:$B$205,B82,'Gelişim Aksiyonları'!$D$6:$D$205,D82)&gt;0,"Evet","Aksiyon yok"))</f>
      </c>
      <c r="K82" s="13"/>
    </row>
    <row r="83" spans="1:11" x14ac:dyDescent="0.25">
      <c r="A83" s="6">
        <v>78</v>
      </c>
      <c r="B83" s="14"/>
      <c r="C83" s="12">
        <f>IF(B83="","",IFERROR(INDEX('Çalışan Planları'!$C$6:$C$65,MATCH(B83,'Çalışan Planları'!$B$6:$B$65,0)),"Sicil bulunamadı"))</f>
      </c>
      <c r="D83" s="14"/>
      <c r="E83" s="15"/>
      <c r="F83" s="18"/>
      <c r="G83" s="18"/>
      <c r="H83" s="10">
        <f>IF(OR(F83="",G83=""),"",MAX(0,F83-G83))</f>
      </c>
      <c r="I83" s="12">
        <f>IF(H83="","",IF(H83&gt;=2,"Yüksek",IF(H83=1,"Orta","Açık yok")))</f>
      </c>
      <c r="J83" s="12">
        <f>IF(OR(B83="",D83=""),"",IF(COUNTIFS('Gelişim Aksiyonları'!$B$6:$B$205,B83,'Gelişim Aksiyonları'!$D$6:$D$205,D83)&gt;0,"Evet","Aksiyon yok"))</f>
      </c>
      <c r="K83" s="13"/>
    </row>
    <row r="84" spans="1:11" x14ac:dyDescent="0.25">
      <c r="A84" s="6">
        <v>79</v>
      </c>
      <c r="B84" s="14"/>
      <c r="C84" s="12">
        <f>IF(B84="","",IFERROR(INDEX('Çalışan Planları'!$C$6:$C$65,MATCH(B84,'Çalışan Planları'!$B$6:$B$65,0)),"Sicil bulunamadı"))</f>
      </c>
      <c r="D84" s="14"/>
      <c r="E84" s="15"/>
      <c r="F84" s="18"/>
      <c r="G84" s="18"/>
      <c r="H84" s="10">
        <f>IF(OR(F84="",G84=""),"",MAX(0,F84-G84))</f>
      </c>
      <c r="I84" s="12">
        <f>IF(H84="","",IF(H84&gt;=2,"Yüksek",IF(H84=1,"Orta","Açık yok")))</f>
      </c>
      <c r="J84" s="12">
        <f>IF(OR(B84="",D84=""),"",IF(COUNTIFS('Gelişim Aksiyonları'!$B$6:$B$205,B84,'Gelişim Aksiyonları'!$D$6:$D$205,D84)&gt;0,"Evet","Aksiyon yok"))</f>
      </c>
      <c r="K84" s="13"/>
    </row>
    <row r="85" spans="1:11" x14ac:dyDescent="0.25">
      <c r="A85" s="6">
        <v>80</v>
      </c>
      <c r="B85" s="14"/>
      <c r="C85" s="12">
        <f>IF(B85="","",IFERROR(INDEX('Çalışan Planları'!$C$6:$C$65,MATCH(B85,'Çalışan Planları'!$B$6:$B$65,0)),"Sicil bulunamadı"))</f>
      </c>
      <c r="D85" s="14"/>
      <c r="E85" s="15"/>
      <c r="F85" s="18"/>
      <c r="G85" s="18"/>
      <c r="H85" s="10">
        <f>IF(OR(F85="",G85=""),"",MAX(0,F85-G85))</f>
      </c>
      <c r="I85" s="12">
        <f>IF(H85="","",IF(H85&gt;=2,"Yüksek",IF(H85=1,"Orta","Açık yok")))</f>
      </c>
      <c r="J85" s="12">
        <f>IF(OR(B85="",D85=""),"",IF(COUNTIFS('Gelişim Aksiyonları'!$B$6:$B$205,B85,'Gelişim Aksiyonları'!$D$6:$D$205,D85)&gt;0,"Evet","Aksiyon yok"))</f>
      </c>
      <c r="K85" s="13"/>
    </row>
    <row r="86" spans="1:11" x14ac:dyDescent="0.25">
      <c r="A86" s="6">
        <v>81</v>
      </c>
      <c r="B86" s="14"/>
      <c r="C86" s="12">
        <f>IF(B86="","",IFERROR(INDEX('Çalışan Planları'!$C$6:$C$65,MATCH(B86,'Çalışan Planları'!$B$6:$B$65,0)),"Sicil bulunamadı"))</f>
      </c>
      <c r="D86" s="14"/>
      <c r="E86" s="15"/>
      <c r="F86" s="18"/>
      <c r="G86" s="18"/>
      <c r="H86" s="10">
        <f>IF(OR(F86="",G86=""),"",MAX(0,F86-G86))</f>
      </c>
      <c r="I86" s="12">
        <f>IF(H86="","",IF(H86&gt;=2,"Yüksek",IF(H86=1,"Orta","Açık yok")))</f>
      </c>
      <c r="J86" s="12">
        <f>IF(OR(B86="",D86=""),"",IF(COUNTIFS('Gelişim Aksiyonları'!$B$6:$B$205,B86,'Gelişim Aksiyonları'!$D$6:$D$205,D86)&gt;0,"Evet","Aksiyon yok"))</f>
      </c>
      <c r="K86" s="13"/>
    </row>
    <row r="87" spans="1:11" x14ac:dyDescent="0.25">
      <c r="A87" s="6">
        <v>82</v>
      </c>
      <c r="B87" s="14"/>
      <c r="C87" s="12">
        <f>IF(B87="","",IFERROR(INDEX('Çalışan Planları'!$C$6:$C$65,MATCH(B87,'Çalışan Planları'!$B$6:$B$65,0)),"Sicil bulunamadı"))</f>
      </c>
      <c r="D87" s="14"/>
      <c r="E87" s="15"/>
      <c r="F87" s="18"/>
      <c r="G87" s="18"/>
      <c r="H87" s="10">
        <f>IF(OR(F87="",G87=""),"",MAX(0,F87-G87))</f>
      </c>
      <c r="I87" s="12">
        <f>IF(H87="","",IF(H87&gt;=2,"Yüksek",IF(H87=1,"Orta","Açık yok")))</f>
      </c>
      <c r="J87" s="12">
        <f>IF(OR(B87="",D87=""),"",IF(COUNTIFS('Gelişim Aksiyonları'!$B$6:$B$205,B87,'Gelişim Aksiyonları'!$D$6:$D$205,D87)&gt;0,"Evet","Aksiyon yok"))</f>
      </c>
      <c r="K87" s="13"/>
    </row>
    <row r="88" spans="1:11" x14ac:dyDescent="0.25">
      <c r="A88" s="6">
        <v>83</v>
      </c>
      <c r="B88" s="14"/>
      <c r="C88" s="12">
        <f>IF(B88="","",IFERROR(INDEX('Çalışan Planları'!$C$6:$C$65,MATCH(B88,'Çalışan Planları'!$B$6:$B$65,0)),"Sicil bulunamadı"))</f>
      </c>
      <c r="D88" s="14"/>
      <c r="E88" s="15"/>
      <c r="F88" s="18"/>
      <c r="G88" s="18"/>
      <c r="H88" s="10">
        <f>IF(OR(F88="",G88=""),"",MAX(0,F88-G88))</f>
      </c>
      <c r="I88" s="12">
        <f>IF(H88="","",IF(H88&gt;=2,"Yüksek",IF(H88=1,"Orta","Açık yok")))</f>
      </c>
      <c r="J88" s="12">
        <f>IF(OR(B88="",D88=""),"",IF(COUNTIFS('Gelişim Aksiyonları'!$B$6:$B$205,B88,'Gelişim Aksiyonları'!$D$6:$D$205,D88)&gt;0,"Evet","Aksiyon yok"))</f>
      </c>
      <c r="K88" s="13"/>
    </row>
    <row r="89" spans="1:11" x14ac:dyDescent="0.25">
      <c r="A89" s="6">
        <v>84</v>
      </c>
      <c r="B89" s="14"/>
      <c r="C89" s="12">
        <f>IF(B89="","",IFERROR(INDEX('Çalışan Planları'!$C$6:$C$65,MATCH(B89,'Çalışan Planları'!$B$6:$B$65,0)),"Sicil bulunamadı"))</f>
      </c>
      <c r="D89" s="14"/>
      <c r="E89" s="15"/>
      <c r="F89" s="18"/>
      <c r="G89" s="18"/>
      <c r="H89" s="10">
        <f>IF(OR(F89="",G89=""),"",MAX(0,F89-G89))</f>
      </c>
      <c r="I89" s="12">
        <f>IF(H89="","",IF(H89&gt;=2,"Yüksek",IF(H89=1,"Orta","Açık yok")))</f>
      </c>
      <c r="J89" s="12">
        <f>IF(OR(B89="",D89=""),"",IF(COUNTIFS('Gelişim Aksiyonları'!$B$6:$B$205,B89,'Gelişim Aksiyonları'!$D$6:$D$205,D89)&gt;0,"Evet","Aksiyon yok"))</f>
      </c>
      <c r="K89" s="13"/>
    </row>
    <row r="90" spans="1:11" x14ac:dyDescent="0.25">
      <c r="A90" s="6">
        <v>85</v>
      </c>
      <c r="B90" s="14"/>
      <c r="C90" s="12">
        <f>IF(B90="","",IFERROR(INDEX('Çalışan Planları'!$C$6:$C$65,MATCH(B90,'Çalışan Planları'!$B$6:$B$65,0)),"Sicil bulunamadı"))</f>
      </c>
      <c r="D90" s="14"/>
      <c r="E90" s="15"/>
      <c r="F90" s="18"/>
      <c r="G90" s="18"/>
      <c r="H90" s="10">
        <f>IF(OR(F90="",G90=""),"",MAX(0,F90-G90))</f>
      </c>
      <c r="I90" s="12">
        <f>IF(H90="","",IF(H90&gt;=2,"Yüksek",IF(H90=1,"Orta","Açık yok")))</f>
      </c>
      <c r="J90" s="12">
        <f>IF(OR(B90="",D90=""),"",IF(COUNTIFS('Gelişim Aksiyonları'!$B$6:$B$205,B90,'Gelişim Aksiyonları'!$D$6:$D$205,D90)&gt;0,"Evet","Aksiyon yok"))</f>
      </c>
      <c r="K90" s="13"/>
    </row>
    <row r="91" spans="1:11" x14ac:dyDescent="0.25">
      <c r="A91" s="6">
        <v>86</v>
      </c>
      <c r="B91" s="14"/>
      <c r="C91" s="12">
        <f>IF(B91="","",IFERROR(INDEX('Çalışan Planları'!$C$6:$C$65,MATCH(B91,'Çalışan Planları'!$B$6:$B$65,0)),"Sicil bulunamadı"))</f>
      </c>
      <c r="D91" s="14"/>
      <c r="E91" s="15"/>
      <c r="F91" s="18"/>
      <c r="G91" s="18"/>
      <c r="H91" s="10">
        <f>IF(OR(F91="",G91=""),"",MAX(0,F91-G91))</f>
      </c>
      <c r="I91" s="12">
        <f>IF(H91="","",IF(H91&gt;=2,"Yüksek",IF(H91=1,"Orta","Açık yok")))</f>
      </c>
      <c r="J91" s="12">
        <f>IF(OR(B91="",D91=""),"",IF(COUNTIFS('Gelişim Aksiyonları'!$B$6:$B$205,B91,'Gelişim Aksiyonları'!$D$6:$D$205,D91)&gt;0,"Evet","Aksiyon yok"))</f>
      </c>
      <c r="K91" s="13"/>
    </row>
    <row r="92" spans="1:11" x14ac:dyDescent="0.25">
      <c r="A92" s="6">
        <v>87</v>
      </c>
      <c r="B92" s="14"/>
      <c r="C92" s="12">
        <f>IF(B92="","",IFERROR(INDEX('Çalışan Planları'!$C$6:$C$65,MATCH(B92,'Çalışan Planları'!$B$6:$B$65,0)),"Sicil bulunamadı"))</f>
      </c>
      <c r="D92" s="14"/>
      <c r="E92" s="15"/>
      <c r="F92" s="18"/>
      <c r="G92" s="18"/>
      <c r="H92" s="10">
        <f>IF(OR(F92="",G92=""),"",MAX(0,F92-G92))</f>
      </c>
      <c r="I92" s="12">
        <f>IF(H92="","",IF(H92&gt;=2,"Yüksek",IF(H92=1,"Orta","Açık yok")))</f>
      </c>
      <c r="J92" s="12">
        <f>IF(OR(B92="",D92=""),"",IF(COUNTIFS('Gelişim Aksiyonları'!$B$6:$B$205,B92,'Gelişim Aksiyonları'!$D$6:$D$205,D92)&gt;0,"Evet","Aksiyon yok"))</f>
      </c>
      <c r="K92" s="13"/>
    </row>
    <row r="93" spans="1:11" x14ac:dyDescent="0.25">
      <c r="A93" s="6">
        <v>88</v>
      </c>
      <c r="B93" s="14"/>
      <c r="C93" s="12">
        <f>IF(B93="","",IFERROR(INDEX('Çalışan Planları'!$C$6:$C$65,MATCH(B93,'Çalışan Planları'!$B$6:$B$65,0)),"Sicil bulunamadı"))</f>
      </c>
      <c r="D93" s="14"/>
      <c r="E93" s="15"/>
      <c r="F93" s="18"/>
      <c r="G93" s="18"/>
      <c r="H93" s="10">
        <f>IF(OR(F93="",G93=""),"",MAX(0,F93-G93))</f>
      </c>
      <c r="I93" s="12">
        <f>IF(H93="","",IF(H93&gt;=2,"Yüksek",IF(H93=1,"Orta","Açık yok")))</f>
      </c>
      <c r="J93" s="12">
        <f>IF(OR(B93="",D93=""),"",IF(COUNTIFS('Gelişim Aksiyonları'!$B$6:$B$205,B93,'Gelişim Aksiyonları'!$D$6:$D$205,D93)&gt;0,"Evet","Aksiyon yok"))</f>
      </c>
      <c r="K93" s="13"/>
    </row>
    <row r="94" spans="1:11" x14ac:dyDescent="0.25">
      <c r="A94" s="6">
        <v>89</v>
      </c>
      <c r="B94" s="14"/>
      <c r="C94" s="12">
        <f>IF(B94="","",IFERROR(INDEX('Çalışan Planları'!$C$6:$C$65,MATCH(B94,'Çalışan Planları'!$B$6:$B$65,0)),"Sicil bulunamadı"))</f>
      </c>
      <c r="D94" s="14"/>
      <c r="E94" s="15"/>
      <c r="F94" s="18"/>
      <c r="G94" s="18"/>
      <c r="H94" s="10">
        <f>IF(OR(F94="",G94=""),"",MAX(0,F94-G94))</f>
      </c>
      <c r="I94" s="12">
        <f>IF(H94="","",IF(H94&gt;=2,"Yüksek",IF(H94=1,"Orta","Açık yok")))</f>
      </c>
      <c r="J94" s="12">
        <f>IF(OR(B94="",D94=""),"",IF(COUNTIFS('Gelişim Aksiyonları'!$B$6:$B$205,B94,'Gelişim Aksiyonları'!$D$6:$D$205,D94)&gt;0,"Evet","Aksiyon yok"))</f>
      </c>
      <c r="K94" s="13"/>
    </row>
    <row r="95" spans="1:11" x14ac:dyDescent="0.25">
      <c r="A95" s="6">
        <v>90</v>
      </c>
      <c r="B95" s="14"/>
      <c r="C95" s="12">
        <f>IF(B95="","",IFERROR(INDEX('Çalışan Planları'!$C$6:$C$65,MATCH(B95,'Çalışan Planları'!$B$6:$B$65,0)),"Sicil bulunamadı"))</f>
      </c>
      <c r="D95" s="14"/>
      <c r="E95" s="15"/>
      <c r="F95" s="18"/>
      <c r="G95" s="18"/>
      <c r="H95" s="10">
        <f>IF(OR(F95="",G95=""),"",MAX(0,F95-G95))</f>
      </c>
      <c r="I95" s="12">
        <f>IF(H95="","",IF(H95&gt;=2,"Yüksek",IF(H95=1,"Orta","Açık yok")))</f>
      </c>
      <c r="J95" s="12">
        <f>IF(OR(B95="",D95=""),"",IF(COUNTIFS('Gelişim Aksiyonları'!$B$6:$B$205,B95,'Gelişim Aksiyonları'!$D$6:$D$205,D95)&gt;0,"Evet","Aksiyon yok"))</f>
      </c>
      <c r="K95" s="13"/>
    </row>
    <row r="96" spans="1:11" x14ac:dyDescent="0.25">
      <c r="A96" s="6">
        <v>91</v>
      </c>
      <c r="B96" s="14"/>
      <c r="C96" s="12">
        <f>IF(B96="","",IFERROR(INDEX('Çalışan Planları'!$C$6:$C$65,MATCH(B96,'Çalışan Planları'!$B$6:$B$65,0)),"Sicil bulunamadı"))</f>
      </c>
      <c r="D96" s="14"/>
      <c r="E96" s="15"/>
      <c r="F96" s="18"/>
      <c r="G96" s="18"/>
      <c r="H96" s="10">
        <f>IF(OR(F96="",G96=""),"",MAX(0,F96-G96))</f>
      </c>
      <c r="I96" s="12">
        <f>IF(H96="","",IF(H96&gt;=2,"Yüksek",IF(H96=1,"Orta","Açık yok")))</f>
      </c>
      <c r="J96" s="12">
        <f>IF(OR(B96="",D96=""),"",IF(COUNTIFS('Gelişim Aksiyonları'!$B$6:$B$205,B96,'Gelişim Aksiyonları'!$D$6:$D$205,D96)&gt;0,"Evet","Aksiyon yok"))</f>
      </c>
      <c r="K96" s="13"/>
    </row>
    <row r="97" spans="1:11" x14ac:dyDescent="0.25">
      <c r="A97" s="6">
        <v>92</v>
      </c>
      <c r="B97" s="14"/>
      <c r="C97" s="12">
        <f>IF(B97="","",IFERROR(INDEX('Çalışan Planları'!$C$6:$C$65,MATCH(B97,'Çalışan Planları'!$B$6:$B$65,0)),"Sicil bulunamadı"))</f>
      </c>
      <c r="D97" s="14"/>
      <c r="E97" s="15"/>
      <c r="F97" s="18"/>
      <c r="G97" s="18"/>
      <c r="H97" s="10">
        <f>IF(OR(F97="",G97=""),"",MAX(0,F97-G97))</f>
      </c>
      <c r="I97" s="12">
        <f>IF(H97="","",IF(H97&gt;=2,"Yüksek",IF(H97=1,"Orta","Açık yok")))</f>
      </c>
      <c r="J97" s="12">
        <f>IF(OR(B97="",D97=""),"",IF(COUNTIFS('Gelişim Aksiyonları'!$B$6:$B$205,B97,'Gelişim Aksiyonları'!$D$6:$D$205,D97)&gt;0,"Evet","Aksiyon yok"))</f>
      </c>
      <c r="K97" s="13"/>
    </row>
    <row r="98" spans="1:11" x14ac:dyDescent="0.25">
      <c r="A98" s="6">
        <v>93</v>
      </c>
      <c r="B98" s="14"/>
      <c r="C98" s="12">
        <f>IF(B98="","",IFERROR(INDEX('Çalışan Planları'!$C$6:$C$65,MATCH(B98,'Çalışan Planları'!$B$6:$B$65,0)),"Sicil bulunamadı"))</f>
      </c>
      <c r="D98" s="14"/>
      <c r="E98" s="15"/>
      <c r="F98" s="18"/>
      <c r="G98" s="18"/>
      <c r="H98" s="10">
        <f>IF(OR(F98="",G98=""),"",MAX(0,F98-G98))</f>
      </c>
      <c r="I98" s="12">
        <f>IF(H98="","",IF(H98&gt;=2,"Yüksek",IF(H98=1,"Orta","Açık yok")))</f>
      </c>
      <c r="J98" s="12">
        <f>IF(OR(B98="",D98=""),"",IF(COUNTIFS('Gelişim Aksiyonları'!$B$6:$B$205,B98,'Gelişim Aksiyonları'!$D$6:$D$205,D98)&gt;0,"Evet","Aksiyon yok"))</f>
      </c>
      <c r="K98" s="13"/>
    </row>
    <row r="99" spans="1:11" x14ac:dyDescent="0.25">
      <c r="A99" s="6">
        <v>94</v>
      </c>
      <c r="B99" s="14"/>
      <c r="C99" s="12">
        <f>IF(B99="","",IFERROR(INDEX('Çalışan Planları'!$C$6:$C$65,MATCH(B99,'Çalışan Planları'!$B$6:$B$65,0)),"Sicil bulunamadı"))</f>
      </c>
      <c r="D99" s="14"/>
      <c r="E99" s="15"/>
      <c r="F99" s="18"/>
      <c r="G99" s="18"/>
      <c r="H99" s="10">
        <f>IF(OR(F99="",G99=""),"",MAX(0,F99-G99))</f>
      </c>
      <c r="I99" s="12">
        <f>IF(H99="","",IF(H99&gt;=2,"Yüksek",IF(H99=1,"Orta","Açık yok")))</f>
      </c>
      <c r="J99" s="12">
        <f>IF(OR(B99="",D99=""),"",IF(COUNTIFS('Gelişim Aksiyonları'!$B$6:$B$205,B99,'Gelişim Aksiyonları'!$D$6:$D$205,D99)&gt;0,"Evet","Aksiyon yok"))</f>
      </c>
      <c r="K99" s="13"/>
    </row>
    <row r="100" spans="1:11" x14ac:dyDescent="0.25">
      <c r="A100" s="6">
        <v>95</v>
      </c>
      <c r="B100" s="14"/>
      <c r="C100" s="12">
        <f>IF(B100="","",IFERROR(INDEX('Çalışan Planları'!$C$6:$C$65,MATCH(B100,'Çalışan Planları'!$B$6:$B$65,0)),"Sicil bulunamadı"))</f>
      </c>
      <c r="D100" s="14"/>
      <c r="E100" s="15"/>
      <c r="F100" s="18"/>
      <c r="G100" s="18"/>
      <c r="H100" s="10">
        <f>IF(OR(F100="",G100=""),"",MAX(0,F100-G100))</f>
      </c>
      <c r="I100" s="12">
        <f>IF(H100="","",IF(H100&gt;=2,"Yüksek",IF(H100=1,"Orta","Açık yok")))</f>
      </c>
      <c r="J100" s="12">
        <f>IF(OR(B100="",D100=""),"",IF(COUNTIFS('Gelişim Aksiyonları'!$B$6:$B$205,B100,'Gelişim Aksiyonları'!$D$6:$D$205,D100)&gt;0,"Evet","Aksiyon yok"))</f>
      </c>
      <c r="K100" s="13"/>
    </row>
    <row r="101" spans="1:11" x14ac:dyDescent="0.25">
      <c r="A101" s="6">
        <v>96</v>
      </c>
      <c r="B101" s="14"/>
      <c r="C101" s="12">
        <f>IF(B101="","",IFERROR(INDEX('Çalışan Planları'!$C$6:$C$65,MATCH(B101,'Çalışan Planları'!$B$6:$B$65,0)),"Sicil bulunamadı"))</f>
      </c>
      <c r="D101" s="14"/>
      <c r="E101" s="15"/>
      <c r="F101" s="18"/>
      <c r="G101" s="18"/>
      <c r="H101" s="10">
        <f>IF(OR(F101="",G101=""),"",MAX(0,F101-G101))</f>
      </c>
      <c r="I101" s="12">
        <f>IF(H101="","",IF(H101&gt;=2,"Yüksek",IF(H101=1,"Orta","Açık yok")))</f>
      </c>
      <c r="J101" s="12">
        <f>IF(OR(B101="",D101=""),"",IF(COUNTIFS('Gelişim Aksiyonları'!$B$6:$B$205,B101,'Gelişim Aksiyonları'!$D$6:$D$205,D101)&gt;0,"Evet","Aksiyon yok"))</f>
      </c>
      <c r="K101" s="13"/>
    </row>
    <row r="102" spans="1:11" x14ac:dyDescent="0.25">
      <c r="A102" s="6">
        <v>97</v>
      </c>
      <c r="B102" s="14"/>
      <c r="C102" s="12">
        <f>IF(B102="","",IFERROR(INDEX('Çalışan Planları'!$C$6:$C$65,MATCH(B102,'Çalışan Planları'!$B$6:$B$65,0)),"Sicil bulunamadı"))</f>
      </c>
      <c r="D102" s="14"/>
      <c r="E102" s="15"/>
      <c r="F102" s="18"/>
      <c r="G102" s="18"/>
      <c r="H102" s="10">
        <f>IF(OR(F102="",G102=""),"",MAX(0,F102-G102))</f>
      </c>
      <c r="I102" s="12">
        <f>IF(H102="","",IF(H102&gt;=2,"Yüksek",IF(H102=1,"Orta","Açık yok")))</f>
      </c>
      <c r="J102" s="12">
        <f>IF(OR(B102="",D102=""),"",IF(COUNTIFS('Gelişim Aksiyonları'!$B$6:$B$205,B102,'Gelişim Aksiyonları'!$D$6:$D$205,D102)&gt;0,"Evet","Aksiyon yok"))</f>
      </c>
      <c r="K102" s="13"/>
    </row>
    <row r="103" spans="1:11" x14ac:dyDescent="0.25">
      <c r="A103" s="6">
        <v>98</v>
      </c>
      <c r="B103" s="14"/>
      <c r="C103" s="12">
        <f>IF(B103="","",IFERROR(INDEX('Çalışan Planları'!$C$6:$C$65,MATCH(B103,'Çalışan Planları'!$B$6:$B$65,0)),"Sicil bulunamadı"))</f>
      </c>
      <c r="D103" s="14"/>
      <c r="E103" s="15"/>
      <c r="F103" s="18"/>
      <c r="G103" s="18"/>
      <c r="H103" s="10">
        <f>IF(OR(F103="",G103=""),"",MAX(0,F103-G103))</f>
      </c>
      <c r="I103" s="12">
        <f>IF(H103="","",IF(H103&gt;=2,"Yüksek",IF(H103=1,"Orta","Açık yok")))</f>
      </c>
      <c r="J103" s="12">
        <f>IF(OR(B103="",D103=""),"",IF(COUNTIFS('Gelişim Aksiyonları'!$B$6:$B$205,B103,'Gelişim Aksiyonları'!$D$6:$D$205,D103)&gt;0,"Evet","Aksiyon yok"))</f>
      </c>
      <c r="K103" s="13"/>
    </row>
    <row r="104" spans="1:11" x14ac:dyDescent="0.25">
      <c r="A104" s="6">
        <v>99</v>
      </c>
      <c r="B104" s="14"/>
      <c r="C104" s="12">
        <f>IF(B104="","",IFERROR(INDEX('Çalışan Planları'!$C$6:$C$65,MATCH(B104,'Çalışan Planları'!$B$6:$B$65,0)),"Sicil bulunamadı"))</f>
      </c>
      <c r="D104" s="14"/>
      <c r="E104" s="15"/>
      <c r="F104" s="18"/>
      <c r="G104" s="18"/>
      <c r="H104" s="10">
        <f>IF(OR(F104="",G104=""),"",MAX(0,F104-G104))</f>
      </c>
      <c r="I104" s="12">
        <f>IF(H104="","",IF(H104&gt;=2,"Yüksek",IF(H104=1,"Orta","Açık yok")))</f>
      </c>
      <c r="J104" s="12">
        <f>IF(OR(B104="",D104=""),"",IF(COUNTIFS('Gelişim Aksiyonları'!$B$6:$B$205,B104,'Gelişim Aksiyonları'!$D$6:$D$205,D104)&gt;0,"Evet","Aksiyon yok"))</f>
      </c>
      <c r="K104" s="13"/>
    </row>
    <row r="105" spans="1:11" x14ac:dyDescent="0.25">
      <c r="A105" s="6">
        <v>100</v>
      </c>
      <c r="B105" s="14"/>
      <c r="C105" s="12">
        <f>IF(B105="","",IFERROR(INDEX('Çalışan Planları'!$C$6:$C$65,MATCH(B105,'Çalışan Planları'!$B$6:$B$65,0)),"Sicil bulunamadı"))</f>
      </c>
      <c r="D105" s="14"/>
      <c r="E105" s="15"/>
      <c r="F105" s="18"/>
      <c r="G105" s="18"/>
      <c r="H105" s="10">
        <f>IF(OR(F105="",G105=""),"",MAX(0,F105-G105))</f>
      </c>
      <c r="I105" s="12">
        <f>IF(H105="","",IF(H105&gt;=2,"Yüksek",IF(H105=1,"Orta","Açık yok")))</f>
      </c>
      <c r="J105" s="12">
        <f>IF(OR(B105="",D105=""),"",IF(COUNTIFS('Gelişim Aksiyonları'!$B$6:$B$205,B105,'Gelişim Aksiyonları'!$D$6:$D$205,D105)&gt;0,"Evet","Aksiyon yok"))</f>
      </c>
      <c r="K105" s="13"/>
    </row>
    <row r="106" spans="1:11" x14ac:dyDescent="0.25">
      <c r="A106" s="6">
        <v>101</v>
      </c>
      <c r="B106" s="14"/>
      <c r="C106" s="12">
        <f>IF(B106="","",IFERROR(INDEX('Çalışan Planları'!$C$6:$C$65,MATCH(B106,'Çalışan Planları'!$B$6:$B$65,0)),"Sicil bulunamadı"))</f>
      </c>
      <c r="D106" s="14"/>
      <c r="E106" s="15"/>
      <c r="F106" s="18"/>
      <c r="G106" s="18"/>
      <c r="H106" s="10">
        <f>IF(OR(F106="",G106=""),"",MAX(0,F106-G106))</f>
      </c>
      <c r="I106" s="12">
        <f>IF(H106="","",IF(H106&gt;=2,"Yüksek",IF(H106=1,"Orta","Açık yok")))</f>
      </c>
      <c r="J106" s="12">
        <f>IF(OR(B106="",D106=""),"",IF(COUNTIFS('Gelişim Aksiyonları'!$B$6:$B$205,B106,'Gelişim Aksiyonları'!$D$6:$D$205,D106)&gt;0,"Evet","Aksiyon yok"))</f>
      </c>
      <c r="K106" s="13"/>
    </row>
    <row r="107" spans="1:11" x14ac:dyDescent="0.25">
      <c r="A107" s="6">
        <v>102</v>
      </c>
      <c r="B107" s="14"/>
      <c r="C107" s="12">
        <f>IF(B107="","",IFERROR(INDEX('Çalışan Planları'!$C$6:$C$65,MATCH(B107,'Çalışan Planları'!$B$6:$B$65,0)),"Sicil bulunamadı"))</f>
      </c>
      <c r="D107" s="14"/>
      <c r="E107" s="15"/>
      <c r="F107" s="18"/>
      <c r="G107" s="18"/>
      <c r="H107" s="10">
        <f>IF(OR(F107="",G107=""),"",MAX(0,F107-G107))</f>
      </c>
      <c r="I107" s="12">
        <f>IF(H107="","",IF(H107&gt;=2,"Yüksek",IF(H107=1,"Orta","Açık yok")))</f>
      </c>
      <c r="J107" s="12">
        <f>IF(OR(B107="",D107=""),"",IF(COUNTIFS('Gelişim Aksiyonları'!$B$6:$B$205,B107,'Gelişim Aksiyonları'!$D$6:$D$205,D107)&gt;0,"Evet","Aksiyon yok"))</f>
      </c>
      <c r="K107" s="13"/>
    </row>
    <row r="108" spans="1:11" x14ac:dyDescent="0.25">
      <c r="A108" s="6">
        <v>103</v>
      </c>
      <c r="B108" s="14"/>
      <c r="C108" s="12">
        <f>IF(B108="","",IFERROR(INDEX('Çalışan Planları'!$C$6:$C$65,MATCH(B108,'Çalışan Planları'!$B$6:$B$65,0)),"Sicil bulunamadı"))</f>
      </c>
      <c r="D108" s="14"/>
      <c r="E108" s="15"/>
      <c r="F108" s="18"/>
      <c r="G108" s="18"/>
      <c r="H108" s="10">
        <f>IF(OR(F108="",G108=""),"",MAX(0,F108-G108))</f>
      </c>
      <c r="I108" s="12">
        <f>IF(H108="","",IF(H108&gt;=2,"Yüksek",IF(H108=1,"Orta","Açık yok")))</f>
      </c>
      <c r="J108" s="12">
        <f>IF(OR(B108="",D108=""),"",IF(COUNTIFS('Gelişim Aksiyonları'!$B$6:$B$205,B108,'Gelişim Aksiyonları'!$D$6:$D$205,D108)&gt;0,"Evet","Aksiyon yok"))</f>
      </c>
      <c r="K108" s="13"/>
    </row>
    <row r="109" spans="1:11" x14ac:dyDescent="0.25">
      <c r="A109" s="6">
        <v>104</v>
      </c>
      <c r="B109" s="14"/>
      <c r="C109" s="12">
        <f>IF(B109="","",IFERROR(INDEX('Çalışan Planları'!$C$6:$C$65,MATCH(B109,'Çalışan Planları'!$B$6:$B$65,0)),"Sicil bulunamadı"))</f>
      </c>
      <c r="D109" s="14"/>
      <c r="E109" s="15"/>
      <c r="F109" s="18"/>
      <c r="G109" s="18"/>
      <c r="H109" s="10">
        <f>IF(OR(F109="",G109=""),"",MAX(0,F109-G109))</f>
      </c>
      <c r="I109" s="12">
        <f>IF(H109="","",IF(H109&gt;=2,"Yüksek",IF(H109=1,"Orta","Açık yok")))</f>
      </c>
      <c r="J109" s="12">
        <f>IF(OR(B109="",D109=""),"",IF(COUNTIFS('Gelişim Aksiyonları'!$B$6:$B$205,B109,'Gelişim Aksiyonları'!$D$6:$D$205,D109)&gt;0,"Evet","Aksiyon yok"))</f>
      </c>
      <c r="K109" s="13"/>
    </row>
    <row r="110" spans="1:11" x14ac:dyDescent="0.25">
      <c r="A110" s="6">
        <v>105</v>
      </c>
      <c r="B110" s="14"/>
      <c r="C110" s="12">
        <f>IF(B110="","",IFERROR(INDEX('Çalışan Planları'!$C$6:$C$65,MATCH(B110,'Çalışan Planları'!$B$6:$B$65,0)),"Sicil bulunamadı"))</f>
      </c>
      <c r="D110" s="14"/>
      <c r="E110" s="15"/>
      <c r="F110" s="18"/>
      <c r="G110" s="18"/>
      <c r="H110" s="10">
        <f>IF(OR(F110="",G110=""),"",MAX(0,F110-G110))</f>
      </c>
      <c r="I110" s="12">
        <f>IF(H110="","",IF(H110&gt;=2,"Yüksek",IF(H110=1,"Orta","Açık yok")))</f>
      </c>
      <c r="J110" s="12">
        <f>IF(OR(B110="",D110=""),"",IF(COUNTIFS('Gelişim Aksiyonları'!$B$6:$B$205,B110,'Gelişim Aksiyonları'!$D$6:$D$205,D110)&gt;0,"Evet","Aksiyon yok"))</f>
      </c>
      <c r="K110" s="13"/>
    </row>
    <row r="111" spans="1:11" x14ac:dyDescent="0.25">
      <c r="A111" s="6">
        <v>106</v>
      </c>
      <c r="B111" s="14"/>
      <c r="C111" s="12">
        <f>IF(B111="","",IFERROR(INDEX('Çalışan Planları'!$C$6:$C$65,MATCH(B111,'Çalışan Planları'!$B$6:$B$65,0)),"Sicil bulunamadı"))</f>
      </c>
      <c r="D111" s="14"/>
      <c r="E111" s="15"/>
      <c r="F111" s="18"/>
      <c r="G111" s="18"/>
      <c r="H111" s="10">
        <f>IF(OR(F111="",G111=""),"",MAX(0,F111-G111))</f>
      </c>
      <c r="I111" s="12">
        <f>IF(H111="","",IF(H111&gt;=2,"Yüksek",IF(H111=1,"Orta","Açık yok")))</f>
      </c>
      <c r="J111" s="12">
        <f>IF(OR(B111="",D111=""),"",IF(COUNTIFS('Gelişim Aksiyonları'!$B$6:$B$205,B111,'Gelişim Aksiyonları'!$D$6:$D$205,D111)&gt;0,"Evet","Aksiyon yok"))</f>
      </c>
      <c r="K111" s="13"/>
    </row>
    <row r="112" spans="1:11" x14ac:dyDescent="0.25">
      <c r="A112" s="6">
        <v>107</v>
      </c>
      <c r="B112" s="14"/>
      <c r="C112" s="12">
        <f>IF(B112="","",IFERROR(INDEX('Çalışan Planları'!$C$6:$C$65,MATCH(B112,'Çalışan Planları'!$B$6:$B$65,0)),"Sicil bulunamadı"))</f>
      </c>
      <c r="D112" s="14"/>
      <c r="E112" s="15"/>
      <c r="F112" s="18"/>
      <c r="G112" s="18"/>
      <c r="H112" s="10">
        <f>IF(OR(F112="",G112=""),"",MAX(0,F112-G112))</f>
      </c>
      <c r="I112" s="12">
        <f>IF(H112="","",IF(H112&gt;=2,"Yüksek",IF(H112=1,"Orta","Açık yok")))</f>
      </c>
      <c r="J112" s="12">
        <f>IF(OR(B112="",D112=""),"",IF(COUNTIFS('Gelişim Aksiyonları'!$B$6:$B$205,B112,'Gelişim Aksiyonları'!$D$6:$D$205,D112)&gt;0,"Evet","Aksiyon yok"))</f>
      </c>
      <c r="K112" s="13"/>
    </row>
    <row r="113" spans="1:11" x14ac:dyDescent="0.25">
      <c r="A113" s="6">
        <v>108</v>
      </c>
      <c r="B113" s="14"/>
      <c r="C113" s="12">
        <f>IF(B113="","",IFERROR(INDEX('Çalışan Planları'!$C$6:$C$65,MATCH(B113,'Çalışan Planları'!$B$6:$B$65,0)),"Sicil bulunamadı"))</f>
      </c>
      <c r="D113" s="14"/>
      <c r="E113" s="15"/>
      <c r="F113" s="18"/>
      <c r="G113" s="18"/>
      <c r="H113" s="10">
        <f>IF(OR(F113="",G113=""),"",MAX(0,F113-G113))</f>
      </c>
      <c r="I113" s="12">
        <f>IF(H113="","",IF(H113&gt;=2,"Yüksek",IF(H113=1,"Orta","Açık yok")))</f>
      </c>
      <c r="J113" s="12">
        <f>IF(OR(B113="",D113=""),"",IF(COUNTIFS('Gelişim Aksiyonları'!$B$6:$B$205,B113,'Gelişim Aksiyonları'!$D$6:$D$205,D113)&gt;0,"Evet","Aksiyon yok"))</f>
      </c>
      <c r="K113" s="13"/>
    </row>
    <row r="114" spans="1:11" x14ac:dyDescent="0.25">
      <c r="A114" s="6">
        <v>109</v>
      </c>
      <c r="B114" s="14"/>
      <c r="C114" s="12">
        <f>IF(B114="","",IFERROR(INDEX('Çalışan Planları'!$C$6:$C$65,MATCH(B114,'Çalışan Planları'!$B$6:$B$65,0)),"Sicil bulunamadı"))</f>
      </c>
      <c r="D114" s="14"/>
      <c r="E114" s="15"/>
      <c r="F114" s="18"/>
      <c r="G114" s="18"/>
      <c r="H114" s="10">
        <f>IF(OR(F114="",G114=""),"",MAX(0,F114-G114))</f>
      </c>
      <c r="I114" s="12">
        <f>IF(H114="","",IF(H114&gt;=2,"Yüksek",IF(H114=1,"Orta","Açık yok")))</f>
      </c>
      <c r="J114" s="12">
        <f>IF(OR(B114="",D114=""),"",IF(COUNTIFS('Gelişim Aksiyonları'!$B$6:$B$205,B114,'Gelişim Aksiyonları'!$D$6:$D$205,D114)&gt;0,"Evet","Aksiyon yok"))</f>
      </c>
      <c r="K114" s="13"/>
    </row>
    <row r="115" spans="1:11" x14ac:dyDescent="0.25">
      <c r="A115" s="6">
        <v>110</v>
      </c>
      <c r="B115" s="14"/>
      <c r="C115" s="12">
        <f>IF(B115="","",IFERROR(INDEX('Çalışan Planları'!$C$6:$C$65,MATCH(B115,'Çalışan Planları'!$B$6:$B$65,0)),"Sicil bulunamadı"))</f>
      </c>
      <c r="D115" s="14"/>
      <c r="E115" s="15"/>
      <c r="F115" s="18"/>
      <c r="G115" s="18"/>
      <c r="H115" s="10">
        <f>IF(OR(F115="",G115=""),"",MAX(0,F115-G115))</f>
      </c>
      <c r="I115" s="12">
        <f>IF(H115="","",IF(H115&gt;=2,"Yüksek",IF(H115=1,"Orta","Açık yok")))</f>
      </c>
      <c r="J115" s="12">
        <f>IF(OR(B115="",D115=""),"",IF(COUNTIFS('Gelişim Aksiyonları'!$B$6:$B$205,B115,'Gelişim Aksiyonları'!$D$6:$D$205,D115)&gt;0,"Evet","Aksiyon yok"))</f>
      </c>
      <c r="K115" s="13"/>
    </row>
    <row r="116" spans="1:11" x14ac:dyDescent="0.25">
      <c r="A116" s="6">
        <v>111</v>
      </c>
      <c r="B116" s="14"/>
      <c r="C116" s="12">
        <f>IF(B116="","",IFERROR(INDEX('Çalışan Planları'!$C$6:$C$65,MATCH(B116,'Çalışan Planları'!$B$6:$B$65,0)),"Sicil bulunamadı"))</f>
      </c>
      <c r="D116" s="14"/>
      <c r="E116" s="15"/>
      <c r="F116" s="18"/>
      <c r="G116" s="18"/>
      <c r="H116" s="10">
        <f>IF(OR(F116="",G116=""),"",MAX(0,F116-G116))</f>
      </c>
      <c r="I116" s="12">
        <f>IF(H116="","",IF(H116&gt;=2,"Yüksek",IF(H116=1,"Orta","Açık yok")))</f>
      </c>
      <c r="J116" s="12">
        <f>IF(OR(B116="",D116=""),"",IF(COUNTIFS('Gelişim Aksiyonları'!$B$6:$B$205,B116,'Gelişim Aksiyonları'!$D$6:$D$205,D116)&gt;0,"Evet","Aksiyon yok"))</f>
      </c>
      <c r="K116" s="13"/>
    </row>
    <row r="117" spans="1:11" x14ac:dyDescent="0.25">
      <c r="A117" s="6">
        <v>112</v>
      </c>
      <c r="B117" s="14"/>
      <c r="C117" s="12">
        <f>IF(B117="","",IFERROR(INDEX('Çalışan Planları'!$C$6:$C$65,MATCH(B117,'Çalışan Planları'!$B$6:$B$65,0)),"Sicil bulunamadı"))</f>
      </c>
      <c r="D117" s="14"/>
      <c r="E117" s="15"/>
      <c r="F117" s="18"/>
      <c r="G117" s="18"/>
      <c r="H117" s="10">
        <f>IF(OR(F117="",G117=""),"",MAX(0,F117-G117))</f>
      </c>
      <c r="I117" s="12">
        <f>IF(H117="","",IF(H117&gt;=2,"Yüksek",IF(H117=1,"Orta","Açık yok")))</f>
      </c>
      <c r="J117" s="12">
        <f>IF(OR(B117="",D117=""),"",IF(COUNTIFS('Gelişim Aksiyonları'!$B$6:$B$205,B117,'Gelişim Aksiyonları'!$D$6:$D$205,D117)&gt;0,"Evet","Aksiyon yok"))</f>
      </c>
      <c r="K117" s="13"/>
    </row>
    <row r="118" spans="1:11" x14ac:dyDescent="0.25">
      <c r="A118" s="6">
        <v>113</v>
      </c>
      <c r="B118" s="14"/>
      <c r="C118" s="12">
        <f>IF(B118="","",IFERROR(INDEX('Çalışan Planları'!$C$6:$C$65,MATCH(B118,'Çalışan Planları'!$B$6:$B$65,0)),"Sicil bulunamadı"))</f>
      </c>
      <c r="D118" s="14"/>
      <c r="E118" s="15"/>
      <c r="F118" s="18"/>
      <c r="G118" s="18"/>
      <c r="H118" s="10">
        <f>IF(OR(F118="",G118=""),"",MAX(0,F118-G118))</f>
      </c>
      <c r="I118" s="12">
        <f>IF(H118="","",IF(H118&gt;=2,"Yüksek",IF(H118=1,"Orta","Açık yok")))</f>
      </c>
      <c r="J118" s="12">
        <f>IF(OR(B118="",D118=""),"",IF(COUNTIFS('Gelişim Aksiyonları'!$B$6:$B$205,B118,'Gelişim Aksiyonları'!$D$6:$D$205,D118)&gt;0,"Evet","Aksiyon yok"))</f>
      </c>
      <c r="K118" s="13"/>
    </row>
    <row r="119" spans="1:11" x14ac:dyDescent="0.25">
      <c r="A119" s="6">
        <v>114</v>
      </c>
      <c r="B119" s="14"/>
      <c r="C119" s="12">
        <f>IF(B119="","",IFERROR(INDEX('Çalışan Planları'!$C$6:$C$65,MATCH(B119,'Çalışan Planları'!$B$6:$B$65,0)),"Sicil bulunamadı"))</f>
      </c>
      <c r="D119" s="14"/>
      <c r="E119" s="15"/>
      <c r="F119" s="18"/>
      <c r="G119" s="18"/>
      <c r="H119" s="10">
        <f>IF(OR(F119="",G119=""),"",MAX(0,F119-G119))</f>
      </c>
      <c r="I119" s="12">
        <f>IF(H119="","",IF(H119&gt;=2,"Yüksek",IF(H119=1,"Orta","Açık yok")))</f>
      </c>
      <c r="J119" s="12">
        <f>IF(OR(B119="",D119=""),"",IF(COUNTIFS('Gelişim Aksiyonları'!$B$6:$B$205,B119,'Gelişim Aksiyonları'!$D$6:$D$205,D119)&gt;0,"Evet","Aksiyon yok"))</f>
      </c>
      <c r="K119" s="13"/>
    </row>
    <row r="120" spans="1:11" x14ac:dyDescent="0.25">
      <c r="A120" s="6">
        <v>115</v>
      </c>
      <c r="B120" s="14"/>
      <c r="C120" s="12">
        <f>IF(B120="","",IFERROR(INDEX('Çalışan Planları'!$C$6:$C$65,MATCH(B120,'Çalışan Planları'!$B$6:$B$65,0)),"Sicil bulunamadı"))</f>
      </c>
      <c r="D120" s="14"/>
      <c r="E120" s="15"/>
      <c r="F120" s="18"/>
      <c r="G120" s="18"/>
      <c r="H120" s="10">
        <f>IF(OR(F120="",G120=""),"",MAX(0,F120-G120))</f>
      </c>
      <c r="I120" s="12">
        <f>IF(H120="","",IF(H120&gt;=2,"Yüksek",IF(H120=1,"Orta","Açık yok")))</f>
      </c>
      <c r="J120" s="12">
        <f>IF(OR(B120="",D120=""),"",IF(COUNTIFS('Gelişim Aksiyonları'!$B$6:$B$205,B120,'Gelişim Aksiyonları'!$D$6:$D$205,D120)&gt;0,"Evet","Aksiyon yok"))</f>
      </c>
      <c r="K120" s="13"/>
    </row>
    <row r="121" spans="1:11" x14ac:dyDescent="0.25">
      <c r="A121" s="6">
        <v>116</v>
      </c>
      <c r="B121" s="14"/>
      <c r="C121" s="12">
        <f>IF(B121="","",IFERROR(INDEX('Çalışan Planları'!$C$6:$C$65,MATCH(B121,'Çalışan Planları'!$B$6:$B$65,0)),"Sicil bulunamadı"))</f>
      </c>
      <c r="D121" s="14"/>
      <c r="E121" s="15"/>
      <c r="F121" s="18"/>
      <c r="G121" s="18"/>
      <c r="H121" s="10">
        <f>IF(OR(F121="",G121=""),"",MAX(0,F121-G121))</f>
      </c>
      <c r="I121" s="12">
        <f>IF(H121="","",IF(H121&gt;=2,"Yüksek",IF(H121=1,"Orta","Açık yok")))</f>
      </c>
      <c r="J121" s="12">
        <f>IF(OR(B121="",D121=""),"",IF(COUNTIFS('Gelişim Aksiyonları'!$B$6:$B$205,B121,'Gelişim Aksiyonları'!$D$6:$D$205,D121)&gt;0,"Evet","Aksiyon yok"))</f>
      </c>
      <c r="K121" s="13"/>
    </row>
    <row r="122" spans="1:11" x14ac:dyDescent="0.25">
      <c r="A122" s="6">
        <v>117</v>
      </c>
      <c r="B122" s="14"/>
      <c r="C122" s="12">
        <f>IF(B122="","",IFERROR(INDEX('Çalışan Planları'!$C$6:$C$65,MATCH(B122,'Çalışan Planları'!$B$6:$B$65,0)),"Sicil bulunamadı"))</f>
      </c>
      <c r="D122" s="14"/>
      <c r="E122" s="15"/>
      <c r="F122" s="18"/>
      <c r="G122" s="18"/>
      <c r="H122" s="10">
        <f>IF(OR(F122="",G122=""),"",MAX(0,F122-G122))</f>
      </c>
      <c r="I122" s="12">
        <f>IF(H122="","",IF(H122&gt;=2,"Yüksek",IF(H122=1,"Orta","Açık yok")))</f>
      </c>
      <c r="J122" s="12">
        <f>IF(OR(B122="",D122=""),"",IF(COUNTIFS('Gelişim Aksiyonları'!$B$6:$B$205,B122,'Gelişim Aksiyonları'!$D$6:$D$205,D122)&gt;0,"Evet","Aksiyon yok"))</f>
      </c>
      <c r="K122" s="13"/>
    </row>
    <row r="123" spans="1:11" x14ac:dyDescent="0.25">
      <c r="A123" s="6">
        <v>118</v>
      </c>
      <c r="B123" s="14"/>
      <c r="C123" s="12">
        <f>IF(B123="","",IFERROR(INDEX('Çalışan Planları'!$C$6:$C$65,MATCH(B123,'Çalışan Planları'!$B$6:$B$65,0)),"Sicil bulunamadı"))</f>
      </c>
      <c r="D123" s="14"/>
      <c r="E123" s="15"/>
      <c r="F123" s="18"/>
      <c r="G123" s="18"/>
      <c r="H123" s="10">
        <f>IF(OR(F123="",G123=""),"",MAX(0,F123-G123))</f>
      </c>
      <c r="I123" s="12">
        <f>IF(H123="","",IF(H123&gt;=2,"Yüksek",IF(H123=1,"Orta","Açık yok")))</f>
      </c>
      <c r="J123" s="12">
        <f>IF(OR(B123="",D123=""),"",IF(COUNTIFS('Gelişim Aksiyonları'!$B$6:$B$205,B123,'Gelişim Aksiyonları'!$D$6:$D$205,D123)&gt;0,"Evet","Aksiyon yok"))</f>
      </c>
      <c r="K123" s="13"/>
    </row>
    <row r="124" spans="1:11" x14ac:dyDescent="0.25">
      <c r="A124" s="6">
        <v>119</v>
      </c>
      <c r="B124" s="14"/>
      <c r="C124" s="12">
        <f>IF(B124="","",IFERROR(INDEX('Çalışan Planları'!$C$6:$C$65,MATCH(B124,'Çalışan Planları'!$B$6:$B$65,0)),"Sicil bulunamadı"))</f>
      </c>
      <c r="D124" s="14"/>
      <c r="E124" s="15"/>
      <c r="F124" s="18"/>
      <c r="G124" s="18"/>
      <c r="H124" s="10">
        <f>IF(OR(F124="",G124=""),"",MAX(0,F124-G124))</f>
      </c>
      <c r="I124" s="12">
        <f>IF(H124="","",IF(H124&gt;=2,"Yüksek",IF(H124=1,"Orta","Açık yok")))</f>
      </c>
      <c r="J124" s="12">
        <f>IF(OR(B124="",D124=""),"",IF(COUNTIFS('Gelişim Aksiyonları'!$B$6:$B$205,B124,'Gelişim Aksiyonları'!$D$6:$D$205,D124)&gt;0,"Evet","Aksiyon yok"))</f>
      </c>
      <c r="K124" s="13"/>
    </row>
    <row r="125" spans="1:11" x14ac:dyDescent="0.25">
      <c r="A125" s="6">
        <v>120</v>
      </c>
      <c r="B125" s="14"/>
      <c r="C125" s="12">
        <f>IF(B125="","",IFERROR(INDEX('Çalışan Planları'!$C$6:$C$65,MATCH(B125,'Çalışan Planları'!$B$6:$B$65,0)),"Sicil bulunamadı"))</f>
      </c>
      <c r="D125" s="14"/>
      <c r="E125" s="15"/>
      <c r="F125" s="18"/>
      <c r="G125" s="18"/>
      <c r="H125" s="10">
        <f>IF(OR(F125="",G125=""),"",MAX(0,F125-G125))</f>
      </c>
      <c r="I125" s="12">
        <f>IF(H125="","",IF(H125&gt;=2,"Yüksek",IF(H125=1,"Orta","Açık yok")))</f>
      </c>
      <c r="J125" s="12">
        <f>IF(OR(B125="",D125=""),"",IF(COUNTIFS('Gelişim Aksiyonları'!$B$6:$B$205,B125,'Gelişim Aksiyonları'!$D$6:$D$205,D125)&gt;0,"Evet","Aksiyon yok"))</f>
      </c>
      <c r="K125" s="13"/>
    </row>
    <row r="126" spans="1:11" x14ac:dyDescent="0.25">
      <c r="A126" s="6">
        <v>121</v>
      </c>
      <c r="B126" s="14"/>
      <c r="C126" s="12">
        <f>IF(B126="","",IFERROR(INDEX('Çalışan Planları'!$C$6:$C$65,MATCH(B126,'Çalışan Planları'!$B$6:$B$65,0)),"Sicil bulunamadı"))</f>
      </c>
      <c r="D126" s="14"/>
      <c r="E126" s="15"/>
      <c r="F126" s="18"/>
      <c r="G126" s="18"/>
      <c r="H126" s="10">
        <f>IF(OR(F126="",G126=""),"",MAX(0,F126-G126))</f>
      </c>
      <c r="I126" s="12">
        <f>IF(H126="","",IF(H126&gt;=2,"Yüksek",IF(H126=1,"Orta","Açık yok")))</f>
      </c>
      <c r="J126" s="12">
        <f>IF(OR(B126="",D126=""),"",IF(COUNTIFS('Gelişim Aksiyonları'!$B$6:$B$205,B126,'Gelişim Aksiyonları'!$D$6:$D$205,D126)&gt;0,"Evet","Aksiyon yok"))</f>
      </c>
      <c r="K126" s="13"/>
    </row>
    <row r="127" spans="1:11" x14ac:dyDescent="0.25">
      <c r="A127" s="6">
        <v>122</v>
      </c>
      <c r="B127" s="14"/>
      <c r="C127" s="12">
        <f>IF(B127="","",IFERROR(INDEX('Çalışan Planları'!$C$6:$C$65,MATCH(B127,'Çalışan Planları'!$B$6:$B$65,0)),"Sicil bulunamadı"))</f>
      </c>
      <c r="D127" s="14"/>
      <c r="E127" s="15"/>
      <c r="F127" s="18"/>
      <c r="G127" s="18"/>
      <c r="H127" s="10">
        <f>IF(OR(F127="",G127=""),"",MAX(0,F127-G127))</f>
      </c>
      <c r="I127" s="12">
        <f>IF(H127="","",IF(H127&gt;=2,"Yüksek",IF(H127=1,"Orta","Açık yok")))</f>
      </c>
      <c r="J127" s="12">
        <f>IF(OR(B127="",D127=""),"",IF(COUNTIFS('Gelişim Aksiyonları'!$B$6:$B$205,B127,'Gelişim Aksiyonları'!$D$6:$D$205,D127)&gt;0,"Evet","Aksiyon yok"))</f>
      </c>
      <c r="K127" s="13"/>
    </row>
    <row r="128" spans="1:11" x14ac:dyDescent="0.25">
      <c r="A128" s="6">
        <v>123</v>
      </c>
      <c r="B128" s="14"/>
      <c r="C128" s="12">
        <f>IF(B128="","",IFERROR(INDEX('Çalışan Planları'!$C$6:$C$65,MATCH(B128,'Çalışan Planları'!$B$6:$B$65,0)),"Sicil bulunamadı"))</f>
      </c>
      <c r="D128" s="14"/>
      <c r="E128" s="15"/>
      <c r="F128" s="18"/>
      <c r="G128" s="18"/>
      <c r="H128" s="10">
        <f>IF(OR(F128="",G128=""),"",MAX(0,F128-G128))</f>
      </c>
      <c r="I128" s="12">
        <f>IF(H128="","",IF(H128&gt;=2,"Yüksek",IF(H128=1,"Orta","Açık yok")))</f>
      </c>
      <c r="J128" s="12">
        <f>IF(OR(B128="",D128=""),"",IF(COUNTIFS('Gelişim Aksiyonları'!$B$6:$B$205,B128,'Gelişim Aksiyonları'!$D$6:$D$205,D128)&gt;0,"Evet","Aksiyon yok"))</f>
      </c>
      <c r="K128" s="13"/>
    </row>
    <row r="129" spans="1:11" x14ac:dyDescent="0.25">
      <c r="A129" s="6">
        <v>124</v>
      </c>
      <c r="B129" s="14"/>
      <c r="C129" s="12">
        <f>IF(B129="","",IFERROR(INDEX('Çalışan Planları'!$C$6:$C$65,MATCH(B129,'Çalışan Planları'!$B$6:$B$65,0)),"Sicil bulunamadı"))</f>
      </c>
      <c r="D129" s="14"/>
      <c r="E129" s="15"/>
      <c r="F129" s="18"/>
      <c r="G129" s="18"/>
      <c r="H129" s="10">
        <f>IF(OR(F129="",G129=""),"",MAX(0,F129-G129))</f>
      </c>
      <c r="I129" s="12">
        <f>IF(H129="","",IF(H129&gt;=2,"Yüksek",IF(H129=1,"Orta","Açık yok")))</f>
      </c>
      <c r="J129" s="12">
        <f>IF(OR(B129="",D129=""),"",IF(COUNTIFS('Gelişim Aksiyonları'!$B$6:$B$205,B129,'Gelişim Aksiyonları'!$D$6:$D$205,D129)&gt;0,"Evet","Aksiyon yok"))</f>
      </c>
      <c r="K129" s="13"/>
    </row>
    <row r="130" spans="1:11" x14ac:dyDescent="0.25">
      <c r="A130" s="6">
        <v>125</v>
      </c>
      <c r="B130" s="14"/>
      <c r="C130" s="12">
        <f>IF(B130="","",IFERROR(INDEX('Çalışan Planları'!$C$6:$C$65,MATCH(B130,'Çalışan Planları'!$B$6:$B$65,0)),"Sicil bulunamadı"))</f>
      </c>
      <c r="D130" s="14"/>
      <c r="E130" s="15"/>
      <c r="F130" s="18"/>
      <c r="G130" s="18"/>
      <c r="H130" s="10">
        <f>IF(OR(F130="",G130=""),"",MAX(0,F130-G130))</f>
      </c>
      <c r="I130" s="12">
        <f>IF(H130="","",IF(H130&gt;=2,"Yüksek",IF(H130=1,"Orta","Açık yok")))</f>
      </c>
      <c r="J130" s="12">
        <f>IF(OR(B130="",D130=""),"",IF(COUNTIFS('Gelişim Aksiyonları'!$B$6:$B$205,B130,'Gelişim Aksiyonları'!$D$6:$D$205,D130)&gt;0,"Evet","Aksiyon yok"))</f>
      </c>
      <c r="K130" s="13"/>
    </row>
    <row r="131" spans="1:11" x14ac:dyDescent="0.25">
      <c r="A131" s="6">
        <v>126</v>
      </c>
      <c r="B131" s="14"/>
      <c r="C131" s="12">
        <f>IF(B131="","",IFERROR(INDEX('Çalışan Planları'!$C$6:$C$65,MATCH(B131,'Çalışan Planları'!$B$6:$B$65,0)),"Sicil bulunamadı"))</f>
      </c>
      <c r="D131" s="14"/>
      <c r="E131" s="15"/>
      <c r="F131" s="18"/>
      <c r="G131" s="18"/>
      <c r="H131" s="10">
        <f>IF(OR(F131="",G131=""),"",MAX(0,F131-G131))</f>
      </c>
      <c r="I131" s="12">
        <f>IF(H131="","",IF(H131&gt;=2,"Yüksek",IF(H131=1,"Orta","Açık yok")))</f>
      </c>
      <c r="J131" s="12">
        <f>IF(OR(B131="",D131=""),"",IF(COUNTIFS('Gelişim Aksiyonları'!$B$6:$B$205,B131,'Gelişim Aksiyonları'!$D$6:$D$205,D131)&gt;0,"Evet","Aksiyon yok"))</f>
      </c>
      <c r="K131" s="13"/>
    </row>
    <row r="132" spans="1:11" x14ac:dyDescent="0.25">
      <c r="A132" s="6">
        <v>127</v>
      </c>
      <c r="B132" s="14"/>
      <c r="C132" s="12">
        <f>IF(B132="","",IFERROR(INDEX('Çalışan Planları'!$C$6:$C$65,MATCH(B132,'Çalışan Planları'!$B$6:$B$65,0)),"Sicil bulunamadı"))</f>
      </c>
      <c r="D132" s="14"/>
      <c r="E132" s="15"/>
      <c r="F132" s="18"/>
      <c r="G132" s="18"/>
      <c r="H132" s="10">
        <f>IF(OR(F132="",G132=""),"",MAX(0,F132-G132))</f>
      </c>
      <c r="I132" s="12">
        <f>IF(H132="","",IF(H132&gt;=2,"Yüksek",IF(H132=1,"Orta","Açık yok")))</f>
      </c>
      <c r="J132" s="12">
        <f>IF(OR(B132="",D132=""),"",IF(COUNTIFS('Gelişim Aksiyonları'!$B$6:$B$205,B132,'Gelişim Aksiyonları'!$D$6:$D$205,D132)&gt;0,"Evet","Aksiyon yok"))</f>
      </c>
      <c r="K132" s="13"/>
    </row>
    <row r="133" spans="1:11" x14ac:dyDescent="0.25">
      <c r="A133" s="6">
        <v>128</v>
      </c>
      <c r="B133" s="14"/>
      <c r="C133" s="12">
        <f>IF(B133="","",IFERROR(INDEX('Çalışan Planları'!$C$6:$C$65,MATCH(B133,'Çalışan Planları'!$B$6:$B$65,0)),"Sicil bulunamadı"))</f>
      </c>
      <c r="D133" s="14"/>
      <c r="E133" s="15"/>
      <c r="F133" s="18"/>
      <c r="G133" s="18"/>
      <c r="H133" s="10">
        <f>IF(OR(F133="",G133=""),"",MAX(0,F133-G133))</f>
      </c>
      <c r="I133" s="12">
        <f>IF(H133="","",IF(H133&gt;=2,"Yüksek",IF(H133=1,"Orta","Açık yok")))</f>
      </c>
      <c r="J133" s="12">
        <f>IF(OR(B133="",D133=""),"",IF(COUNTIFS('Gelişim Aksiyonları'!$B$6:$B$205,B133,'Gelişim Aksiyonları'!$D$6:$D$205,D133)&gt;0,"Evet","Aksiyon yok"))</f>
      </c>
      <c r="K133" s="13"/>
    </row>
    <row r="134" spans="1:11" x14ac:dyDescent="0.25">
      <c r="A134" s="6">
        <v>129</v>
      </c>
      <c r="B134" s="14"/>
      <c r="C134" s="12">
        <f>IF(B134="","",IFERROR(INDEX('Çalışan Planları'!$C$6:$C$65,MATCH(B134,'Çalışan Planları'!$B$6:$B$65,0)),"Sicil bulunamadı"))</f>
      </c>
      <c r="D134" s="14"/>
      <c r="E134" s="15"/>
      <c r="F134" s="18"/>
      <c r="G134" s="18"/>
      <c r="H134" s="10">
        <f>IF(OR(F134="",G134=""),"",MAX(0,F134-G134))</f>
      </c>
      <c r="I134" s="12">
        <f>IF(H134="","",IF(H134&gt;=2,"Yüksek",IF(H134=1,"Orta","Açık yok")))</f>
      </c>
      <c r="J134" s="12">
        <f>IF(OR(B134="",D134=""),"",IF(COUNTIFS('Gelişim Aksiyonları'!$B$6:$B$205,B134,'Gelişim Aksiyonları'!$D$6:$D$205,D134)&gt;0,"Evet","Aksiyon yok"))</f>
      </c>
      <c r="K134" s="13"/>
    </row>
    <row r="135" spans="1:11" x14ac:dyDescent="0.25">
      <c r="A135" s="6">
        <v>130</v>
      </c>
      <c r="B135" s="14"/>
      <c r="C135" s="12">
        <f>IF(B135="","",IFERROR(INDEX('Çalışan Planları'!$C$6:$C$65,MATCH(B135,'Çalışan Planları'!$B$6:$B$65,0)),"Sicil bulunamadı"))</f>
      </c>
      <c r="D135" s="14"/>
      <c r="E135" s="15"/>
      <c r="F135" s="18"/>
      <c r="G135" s="18"/>
      <c r="H135" s="10">
        <f>IF(OR(F135="",G135=""),"",MAX(0,F135-G135))</f>
      </c>
      <c r="I135" s="12">
        <f>IF(H135="","",IF(H135&gt;=2,"Yüksek",IF(H135=1,"Orta","Açık yok")))</f>
      </c>
      <c r="J135" s="12">
        <f>IF(OR(B135="",D135=""),"",IF(COUNTIFS('Gelişim Aksiyonları'!$B$6:$B$205,B135,'Gelişim Aksiyonları'!$D$6:$D$205,D135)&gt;0,"Evet","Aksiyon yok"))</f>
      </c>
      <c r="K135" s="13"/>
    </row>
    <row r="136" spans="1:11" x14ac:dyDescent="0.25">
      <c r="A136" s="6">
        <v>131</v>
      </c>
      <c r="B136" s="14"/>
      <c r="C136" s="12">
        <f>IF(B136="","",IFERROR(INDEX('Çalışan Planları'!$C$6:$C$65,MATCH(B136,'Çalışan Planları'!$B$6:$B$65,0)),"Sicil bulunamadı"))</f>
      </c>
      <c r="D136" s="14"/>
      <c r="E136" s="15"/>
      <c r="F136" s="18"/>
      <c r="G136" s="18"/>
      <c r="H136" s="10">
        <f>IF(OR(F136="",G136=""),"",MAX(0,F136-G136))</f>
      </c>
      <c r="I136" s="12">
        <f>IF(H136="","",IF(H136&gt;=2,"Yüksek",IF(H136=1,"Orta","Açık yok")))</f>
      </c>
      <c r="J136" s="12">
        <f>IF(OR(B136="",D136=""),"",IF(COUNTIFS('Gelişim Aksiyonları'!$B$6:$B$205,B136,'Gelişim Aksiyonları'!$D$6:$D$205,D136)&gt;0,"Evet","Aksiyon yok"))</f>
      </c>
      <c r="K136" s="13"/>
    </row>
    <row r="137" spans="1:11" x14ac:dyDescent="0.25">
      <c r="A137" s="6">
        <v>132</v>
      </c>
      <c r="B137" s="14"/>
      <c r="C137" s="12">
        <f>IF(B137="","",IFERROR(INDEX('Çalışan Planları'!$C$6:$C$65,MATCH(B137,'Çalışan Planları'!$B$6:$B$65,0)),"Sicil bulunamadı"))</f>
      </c>
      <c r="D137" s="14"/>
      <c r="E137" s="15"/>
      <c r="F137" s="18"/>
      <c r="G137" s="18"/>
      <c r="H137" s="10">
        <f>IF(OR(F137="",G137=""),"",MAX(0,F137-G137))</f>
      </c>
      <c r="I137" s="12">
        <f>IF(H137="","",IF(H137&gt;=2,"Yüksek",IF(H137=1,"Orta","Açık yok")))</f>
      </c>
      <c r="J137" s="12">
        <f>IF(OR(B137="",D137=""),"",IF(COUNTIFS('Gelişim Aksiyonları'!$B$6:$B$205,B137,'Gelişim Aksiyonları'!$D$6:$D$205,D137)&gt;0,"Evet","Aksiyon yok"))</f>
      </c>
      <c r="K137" s="13"/>
    </row>
    <row r="138" spans="1:11" x14ac:dyDescent="0.25">
      <c r="A138" s="6">
        <v>133</v>
      </c>
      <c r="B138" s="14"/>
      <c r="C138" s="12">
        <f>IF(B138="","",IFERROR(INDEX('Çalışan Planları'!$C$6:$C$65,MATCH(B138,'Çalışan Planları'!$B$6:$B$65,0)),"Sicil bulunamadı"))</f>
      </c>
      <c r="D138" s="14"/>
      <c r="E138" s="15"/>
      <c r="F138" s="18"/>
      <c r="G138" s="18"/>
      <c r="H138" s="10">
        <f>IF(OR(F138="",G138=""),"",MAX(0,F138-G138))</f>
      </c>
      <c r="I138" s="12">
        <f>IF(H138="","",IF(H138&gt;=2,"Yüksek",IF(H138=1,"Orta","Açık yok")))</f>
      </c>
      <c r="J138" s="12">
        <f>IF(OR(B138="",D138=""),"",IF(COUNTIFS('Gelişim Aksiyonları'!$B$6:$B$205,B138,'Gelişim Aksiyonları'!$D$6:$D$205,D138)&gt;0,"Evet","Aksiyon yok"))</f>
      </c>
      <c r="K138" s="13"/>
    </row>
    <row r="139" spans="1:11" x14ac:dyDescent="0.25">
      <c r="A139" s="6">
        <v>134</v>
      </c>
      <c r="B139" s="14"/>
      <c r="C139" s="12">
        <f>IF(B139="","",IFERROR(INDEX('Çalışan Planları'!$C$6:$C$65,MATCH(B139,'Çalışan Planları'!$B$6:$B$65,0)),"Sicil bulunamadı"))</f>
      </c>
      <c r="D139" s="14"/>
      <c r="E139" s="15"/>
      <c r="F139" s="18"/>
      <c r="G139" s="18"/>
      <c r="H139" s="10">
        <f>IF(OR(F139="",G139=""),"",MAX(0,F139-G139))</f>
      </c>
      <c r="I139" s="12">
        <f>IF(H139="","",IF(H139&gt;=2,"Yüksek",IF(H139=1,"Orta","Açık yok")))</f>
      </c>
      <c r="J139" s="12">
        <f>IF(OR(B139="",D139=""),"",IF(COUNTIFS('Gelişim Aksiyonları'!$B$6:$B$205,B139,'Gelişim Aksiyonları'!$D$6:$D$205,D139)&gt;0,"Evet","Aksiyon yok"))</f>
      </c>
      <c r="K139" s="13"/>
    </row>
    <row r="140" spans="1:11" x14ac:dyDescent="0.25">
      <c r="A140" s="6">
        <v>135</v>
      </c>
      <c r="B140" s="14"/>
      <c r="C140" s="12">
        <f>IF(B140="","",IFERROR(INDEX('Çalışan Planları'!$C$6:$C$65,MATCH(B140,'Çalışan Planları'!$B$6:$B$65,0)),"Sicil bulunamadı"))</f>
      </c>
      <c r="D140" s="14"/>
      <c r="E140" s="15"/>
      <c r="F140" s="18"/>
      <c r="G140" s="18"/>
      <c r="H140" s="10">
        <f>IF(OR(F140="",G140=""),"",MAX(0,F140-G140))</f>
      </c>
      <c r="I140" s="12">
        <f>IF(H140="","",IF(H140&gt;=2,"Yüksek",IF(H140=1,"Orta","Açık yok")))</f>
      </c>
      <c r="J140" s="12">
        <f>IF(OR(B140="",D140=""),"",IF(COUNTIFS('Gelişim Aksiyonları'!$B$6:$B$205,B140,'Gelişim Aksiyonları'!$D$6:$D$205,D140)&gt;0,"Evet","Aksiyon yok"))</f>
      </c>
      <c r="K140" s="13"/>
    </row>
    <row r="141" spans="1:11" x14ac:dyDescent="0.25">
      <c r="A141" s="6">
        <v>136</v>
      </c>
      <c r="B141" s="14"/>
      <c r="C141" s="12">
        <f>IF(B141="","",IFERROR(INDEX('Çalışan Planları'!$C$6:$C$65,MATCH(B141,'Çalışan Planları'!$B$6:$B$65,0)),"Sicil bulunamadı"))</f>
      </c>
      <c r="D141" s="14"/>
      <c r="E141" s="15"/>
      <c r="F141" s="18"/>
      <c r="G141" s="18"/>
      <c r="H141" s="10">
        <f>IF(OR(F141="",G141=""),"",MAX(0,F141-G141))</f>
      </c>
      <c r="I141" s="12">
        <f>IF(H141="","",IF(H141&gt;=2,"Yüksek",IF(H141=1,"Orta","Açık yok")))</f>
      </c>
      <c r="J141" s="12">
        <f>IF(OR(B141="",D141=""),"",IF(COUNTIFS('Gelişim Aksiyonları'!$B$6:$B$205,B141,'Gelişim Aksiyonları'!$D$6:$D$205,D141)&gt;0,"Evet","Aksiyon yok"))</f>
      </c>
      <c r="K141" s="13"/>
    </row>
    <row r="142" spans="1:11" x14ac:dyDescent="0.25">
      <c r="A142" s="6">
        <v>137</v>
      </c>
      <c r="B142" s="14"/>
      <c r="C142" s="12">
        <f>IF(B142="","",IFERROR(INDEX('Çalışan Planları'!$C$6:$C$65,MATCH(B142,'Çalışan Planları'!$B$6:$B$65,0)),"Sicil bulunamadı"))</f>
      </c>
      <c r="D142" s="14"/>
      <c r="E142" s="15"/>
      <c r="F142" s="18"/>
      <c r="G142" s="18"/>
      <c r="H142" s="10">
        <f>IF(OR(F142="",G142=""),"",MAX(0,F142-G142))</f>
      </c>
      <c r="I142" s="12">
        <f>IF(H142="","",IF(H142&gt;=2,"Yüksek",IF(H142=1,"Orta","Açık yok")))</f>
      </c>
      <c r="J142" s="12">
        <f>IF(OR(B142="",D142=""),"",IF(COUNTIFS('Gelişim Aksiyonları'!$B$6:$B$205,B142,'Gelişim Aksiyonları'!$D$6:$D$205,D142)&gt;0,"Evet","Aksiyon yok"))</f>
      </c>
      <c r="K142" s="13"/>
    </row>
    <row r="143" spans="1:11" x14ac:dyDescent="0.25">
      <c r="A143" s="6">
        <v>138</v>
      </c>
      <c r="B143" s="14"/>
      <c r="C143" s="12">
        <f>IF(B143="","",IFERROR(INDEX('Çalışan Planları'!$C$6:$C$65,MATCH(B143,'Çalışan Planları'!$B$6:$B$65,0)),"Sicil bulunamadı"))</f>
      </c>
      <c r="D143" s="14"/>
      <c r="E143" s="15"/>
      <c r="F143" s="18"/>
      <c r="G143" s="18"/>
      <c r="H143" s="10">
        <f>IF(OR(F143="",G143=""),"",MAX(0,F143-G143))</f>
      </c>
      <c r="I143" s="12">
        <f>IF(H143="","",IF(H143&gt;=2,"Yüksek",IF(H143=1,"Orta","Açık yok")))</f>
      </c>
      <c r="J143" s="12">
        <f>IF(OR(B143="",D143=""),"",IF(COUNTIFS('Gelişim Aksiyonları'!$B$6:$B$205,B143,'Gelişim Aksiyonları'!$D$6:$D$205,D143)&gt;0,"Evet","Aksiyon yok"))</f>
      </c>
      <c r="K143" s="13"/>
    </row>
    <row r="144" spans="1:11" x14ac:dyDescent="0.25">
      <c r="A144" s="6">
        <v>139</v>
      </c>
      <c r="B144" s="14"/>
      <c r="C144" s="12">
        <f>IF(B144="","",IFERROR(INDEX('Çalışan Planları'!$C$6:$C$65,MATCH(B144,'Çalışan Planları'!$B$6:$B$65,0)),"Sicil bulunamadı"))</f>
      </c>
      <c r="D144" s="14"/>
      <c r="E144" s="15"/>
      <c r="F144" s="18"/>
      <c r="G144" s="18"/>
      <c r="H144" s="10">
        <f>IF(OR(F144="",G144=""),"",MAX(0,F144-G144))</f>
      </c>
      <c r="I144" s="12">
        <f>IF(H144="","",IF(H144&gt;=2,"Yüksek",IF(H144=1,"Orta","Açık yok")))</f>
      </c>
      <c r="J144" s="12">
        <f>IF(OR(B144="",D144=""),"",IF(COUNTIFS('Gelişim Aksiyonları'!$B$6:$B$205,B144,'Gelişim Aksiyonları'!$D$6:$D$205,D144)&gt;0,"Evet","Aksiyon yok"))</f>
      </c>
      <c r="K144" s="13"/>
    </row>
    <row r="145" spans="1:11" x14ac:dyDescent="0.25">
      <c r="A145" s="6">
        <v>140</v>
      </c>
      <c r="B145" s="14"/>
      <c r="C145" s="12">
        <f>IF(B145="","",IFERROR(INDEX('Çalışan Planları'!$C$6:$C$65,MATCH(B145,'Çalışan Planları'!$B$6:$B$65,0)),"Sicil bulunamadı"))</f>
      </c>
      <c r="D145" s="14"/>
      <c r="E145" s="15"/>
      <c r="F145" s="18"/>
      <c r="G145" s="18"/>
      <c r="H145" s="10">
        <f>IF(OR(F145="",G145=""),"",MAX(0,F145-G145))</f>
      </c>
      <c r="I145" s="12">
        <f>IF(H145="","",IF(H145&gt;=2,"Yüksek",IF(H145=1,"Orta","Açık yok")))</f>
      </c>
      <c r="J145" s="12">
        <f>IF(OR(B145="",D145=""),"",IF(COUNTIFS('Gelişim Aksiyonları'!$B$6:$B$205,B145,'Gelişim Aksiyonları'!$D$6:$D$205,D145)&gt;0,"Evet","Aksiyon yok"))</f>
      </c>
      <c r="K145" s="13"/>
    </row>
    <row r="146" spans="1:11" x14ac:dyDescent="0.25">
      <c r="A146" s="6">
        <v>141</v>
      </c>
      <c r="B146" s="14"/>
      <c r="C146" s="12">
        <f>IF(B146="","",IFERROR(INDEX('Çalışan Planları'!$C$6:$C$65,MATCH(B146,'Çalışan Planları'!$B$6:$B$65,0)),"Sicil bulunamadı"))</f>
      </c>
      <c r="D146" s="14"/>
      <c r="E146" s="15"/>
      <c r="F146" s="18"/>
      <c r="G146" s="18"/>
      <c r="H146" s="10">
        <f>IF(OR(F146="",G146=""),"",MAX(0,F146-G146))</f>
      </c>
      <c r="I146" s="12">
        <f>IF(H146="","",IF(H146&gt;=2,"Yüksek",IF(H146=1,"Orta","Açık yok")))</f>
      </c>
      <c r="J146" s="12">
        <f>IF(OR(B146="",D146=""),"",IF(COUNTIFS('Gelişim Aksiyonları'!$B$6:$B$205,B146,'Gelişim Aksiyonları'!$D$6:$D$205,D146)&gt;0,"Evet","Aksiyon yok"))</f>
      </c>
      <c r="K146" s="13"/>
    </row>
    <row r="147" spans="1:11" x14ac:dyDescent="0.25">
      <c r="A147" s="6">
        <v>142</v>
      </c>
      <c r="B147" s="14"/>
      <c r="C147" s="12">
        <f>IF(B147="","",IFERROR(INDEX('Çalışan Planları'!$C$6:$C$65,MATCH(B147,'Çalışan Planları'!$B$6:$B$65,0)),"Sicil bulunamadı"))</f>
      </c>
      <c r="D147" s="14"/>
      <c r="E147" s="15"/>
      <c r="F147" s="18"/>
      <c r="G147" s="18"/>
      <c r="H147" s="10">
        <f>IF(OR(F147="",G147=""),"",MAX(0,F147-G147))</f>
      </c>
      <c r="I147" s="12">
        <f>IF(H147="","",IF(H147&gt;=2,"Yüksek",IF(H147=1,"Orta","Açık yok")))</f>
      </c>
      <c r="J147" s="12">
        <f>IF(OR(B147="",D147=""),"",IF(COUNTIFS('Gelişim Aksiyonları'!$B$6:$B$205,B147,'Gelişim Aksiyonları'!$D$6:$D$205,D147)&gt;0,"Evet","Aksiyon yok"))</f>
      </c>
      <c r="K147" s="13"/>
    </row>
    <row r="148" spans="1:11" x14ac:dyDescent="0.25">
      <c r="A148" s="6">
        <v>143</v>
      </c>
      <c r="B148" s="14"/>
      <c r="C148" s="12">
        <f>IF(B148="","",IFERROR(INDEX('Çalışan Planları'!$C$6:$C$65,MATCH(B148,'Çalışan Planları'!$B$6:$B$65,0)),"Sicil bulunamadı"))</f>
      </c>
      <c r="D148" s="14"/>
      <c r="E148" s="15"/>
      <c r="F148" s="18"/>
      <c r="G148" s="18"/>
      <c r="H148" s="10">
        <f>IF(OR(F148="",G148=""),"",MAX(0,F148-G148))</f>
      </c>
      <c r="I148" s="12">
        <f>IF(H148="","",IF(H148&gt;=2,"Yüksek",IF(H148=1,"Orta","Açık yok")))</f>
      </c>
      <c r="J148" s="12">
        <f>IF(OR(B148="",D148=""),"",IF(COUNTIFS('Gelişim Aksiyonları'!$B$6:$B$205,B148,'Gelişim Aksiyonları'!$D$6:$D$205,D148)&gt;0,"Evet","Aksiyon yok"))</f>
      </c>
      <c r="K148" s="13"/>
    </row>
    <row r="149" spans="1:11" x14ac:dyDescent="0.25">
      <c r="A149" s="6">
        <v>144</v>
      </c>
      <c r="B149" s="14"/>
      <c r="C149" s="12">
        <f>IF(B149="","",IFERROR(INDEX('Çalışan Planları'!$C$6:$C$65,MATCH(B149,'Çalışan Planları'!$B$6:$B$65,0)),"Sicil bulunamadı"))</f>
      </c>
      <c r="D149" s="14"/>
      <c r="E149" s="15"/>
      <c r="F149" s="18"/>
      <c r="G149" s="18"/>
      <c r="H149" s="10">
        <f>IF(OR(F149="",G149=""),"",MAX(0,F149-G149))</f>
      </c>
      <c r="I149" s="12">
        <f>IF(H149="","",IF(H149&gt;=2,"Yüksek",IF(H149=1,"Orta","Açık yok")))</f>
      </c>
      <c r="J149" s="12">
        <f>IF(OR(B149="",D149=""),"",IF(COUNTIFS('Gelişim Aksiyonları'!$B$6:$B$205,B149,'Gelişim Aksiyonları'!$D$6:$D$205,D149)&gt;0,"Evet","Aksiyon yok"))</f>
      </c>
      <c r="K149" s="13"/>
    </row>
    <row r="150" spans="1:11" x14ac:dyDescent="0.25">
      <c r="A150" s="6">
        <v>145</v>
      </c>
      <c r="B150" s="14"/>
      <c r="C150" s="12">
        <f>IF(B150="","",IFERROR(INDEX('Çalışan Planları'!$C$6:$C$65,MATCH(B150,'Çalışan Planları'!$B$6:$B$65,0)),"Sicil bulunamadı"))</f>
      </c>
      <c r="D150" s="14"/>
      <c r="E150" s="15"/>
      <c r="F150" s="18"/>
      <c r="G150" s="18"/>
      <c r="H150" s="10">
        <f>IF(OR(F150="",G150=""),"",MAX(0,F150-G150))</f>
      </c>
      <c r="I150" s="12">
        <f>IF(H150="","",IF(H150&gt;=2,"Yüksek",IF(H150=1,"Orta","Açık yok")))</f>
      </c>
      <c r="J150" s="12">
        <f>IF(OR(B150="",D150=""),"",IF(COUNTIFS('Gelişim Aksiyonları'!$B$6:$B$205,B150,'Gelişim Aksiyonları'!$D$6:$D$205,D150)&gt;0,"Evet","Aksiyon yok"))</f>
      </c>
      <c r="K150" s="13"/>
    </row>
    <row r="151" spans="1:11" x14ac:dyDescent="0.25">
      <c r="A151" s="6">
        <v>146</v>
      </c>
      <c r="B151" s="14"/>
      <c r="C151" s="12">
        <f>IF(B151="","",IFERROR(INDEX('Çalışan Planları'!$C$6:$C$65,MATCH(B151,'Çalışan Planları'!$B$6:$B$65,0)),"Sicil bulunamadı"))</f>
      </c>
      <c r="D151" s="14"/>
      <c r="E151" s="15"/>
      <c r="F151" s="18"/>
      <c r="G151" s="18"/>
      <c r="H151" s="10">
        <f>IF(OR(F151="",G151=""),"",MAX(0,F151-G151))</f>
      </c>
      <c r="I151" s="12">
        <f>IF(H151="","",IF(H151&gt;=2,"Yüksek",IF(H151=1,"Orta","Açık yok")))</f>
      </c>
      <c r="J151" s="12">
        <f>IF(OR(B151="",D151=""),"",IF(COUNTIFS('Gelişim Aksiyonları'!$B$6:$B$205,B151,'Gelişim Aksiyonları'!$D$6:$D$205,D151)&gt;0,"Evet","Aksiyon yok"))</f>
      </c>
      <c r="K151" s="13"/>
    </row>
    <row r="152" spans="1:11" x14ac:dyDescent="0.25">
      <c r="A152" s="6">
        <v>147</v>
      </c>
      <c r="B152" s="14"/>
      <c r="C152" s="12">
        <f>IF(B152="","",IFERROR(INDEX('Çalışan Planları'!$C$6:$C$65,MATCH(B152,'Çalışan Planları'!$B$6:$B$65,0)),"Sicil bulunamadı"))</f>
      </c>
      <c r="D152" s="14"/>
      <c r="E152" s="15"/>
      <c r="F152" s="18"/>
      <c r="G152" s="18"/>
      <c r="H152" s="10">
        <f>IF(OR(F152="",G152=""),"",MAX(0,F152-G152))</f>
      </c>
      <c r="I152" s="12">
        <f>IF(H152="","",IF(H152&gt;=2,"Yüksek",IF(H152=1,"Orta","Açık yok")))</f>
      </c>
      <c r="J152" s="12">
        <f>IF(OR(B152="",D152=""),"",IF(COUNTIFS('Gelişim Aksiyonları'!$B$6:$B$205,B152,'Gelişim Aksiyonları'!$D$6:$D$205,D152)&gt;0,"Evet","Aksiyon yok"))</f>
      </c>
      <c r="K152" s="13"/>
    </row>
    <row r="153" spans="1:11" x14ac:dyDescent="0.25">
      <c r="A153" s="6">
        <v>148</v>
      </c>
      <c r="B153" s="14"/>
      <c r="C153" s="12">
        <f>IF(B153="","",IFERROR(INDEX('Çalışan Planları'!$C$6:$C$65,MATCH(B153,'Çalışan Planları'!$B$6:$B$65,0)),"Sicil bulunamadı"))</f>
      </c>
      <c r="D153" s="14"/>
      <c r="E153" s="15"/>
      <c r="F153" s="18"/>
      <c r="G153" s="18"/>
      <c r="H153" s="10">
        <f>IF(OR(F153="",G153=""),"",MAX(0,F153-G153))</f>
      </c>
      <c r="I153" s="12">
        <f>IF(H153="","",IF(H153&gt;=2,"Yüksek",IF(H153=1,"Orta","Açık yok")))</f>
      </c>
      <c r="J153" s="12">
        <f>IF(OR(B153="",D153=""),"",IF(COUNTIFS('Gelişim Aksiyonları'!$B$6:$B$205,B153,'Gelişim Aksiyonları'!$D$6:$D$205,D153)&gt;0,"Evet","Aksiyon yok"))</f>
      </c>
      <c r="K153" s="13"/>
    </row>
    <row r="154" spans="1:11" x14ac:dyDescent="0.25">
      <c r="A154" s="6">
        <v>149</v>
      </c>
      <c r="B154" s="14"/>
      <c r="C154" s="12">
        <f>IF(B154="","",IFERROR(INDEX('Çalışan Planları'!$C$6:$C$65,MATCH(B154,'Çalışan Planları'!$B$6:$B$65,0)),"Sicil bulunamadı"))</f>
      </c>
      <c r="D154" s="14"/>
      <c r="E154" s="15"/>
      <c r="F154" s="18"/>
      <c r="G154" s="18"/>
      <c r="H154" s="10">
        <f>IF(OR(F154="",G154=""),"",MAX(0,F154-G154))</f>
      </c>
      <c r="I154" s="12">
        <f>IF(H154="","",IF(H154&gt;=2,"Yüksek",IF(H154=1,"Orta","Açık yok")))</f>
      </c>
      <c r="J154" s="12">
        <f>IF(OR(B154="",D154=""),"",IF(COUNTIFS('Gelişim Aksiyonları'!$B$6:$B$205,B154,'Gelişim Aksiyonları'!$D$6:$D$205,D154)&gt;0,"Evet","Aksiyon yok"))</f>
      </c>
      <c r="K154" s="13"/>
    </row>
    <row r="155" spans="1:11" x14ac:dyDescent="0.25">
      <c r="A155" s="6">
        <v>150</v>
      </c>
      <c r="B155" s="14"/>
      <c r="C155" s="12">
        <f>IF(B155="","",IFERROR(INDEX('Çalışan Planları'!$C$6:$C$65,MATCH(B155,'Çalışan Planları'!$B$6:$B$65,0)),"Sicil bulunamadı"))</f>
      </c>
      <c r="D155" s="14"/>
      <c r="E155" s="15"/>
      <c r="F155" s="18"/>
      <c r="G155" s="18"/>
      <c r="H155" s="10">
        <f>IF(OR(F155="",G155=""),"",MAX(0,F155-G155))</f>
      </c>
      <c r="I155" s="12">
        <f>IF(H155="","",IF(H155&gt;=2,"Yüksek",IF(H155=1,"Orta","Açık yok")))</f>
      </c>
      <c r="J155" s="12">
        <f>IF(OR(B155="",D155=""),"",IF(COUNTIFS('Gelişim Aksiyonları'!$B$6:$B$205,B155,'Gelişim Aksiyonları'!$D$6:$D$205,D155)&gt;0,"Evet","Aksiyon yok"))</f>
      </c>
      <c r="K155" s="13"/>
    </row>
  </sheetData>
  <autoFilter ref="A5:K5"/>
  <conditionalFormatting sqref="I6:I155">
    <cfRule type="cellIs" dxfId="5" priority="1" operator="equal">
      <formula>"Yüksek"</formula>
    </cfRule>
  </conditionalFormatting>
  <conditionalFormatting sqref="I6:I155">
    <cfRule type="cellIs" dxfId="6" priority="1" operator="equal">
      <formula>"Orta"</formula>
    </cfRule>
  </conditionalFormatting>
  <conditionalFormatting sqref="I6:I155">
    <cfRule type="cellIs" dxfId="7" priority="1" operator="equal">
      <formula>"Açık yok"</formula>
    </cfRule>
  </conditionalFormatting>
  <conditionalFormatting sqref="J6:J155">
    <cfRule type="cellIs" dxfId="8" priority="1" operator="equal">
      <formula>"Aksiyon yok"</formula>
    </cfRule>
  </conditionalFormatting>
  <dataValidations count="2">
    <dataValidation type="list" allowBlank="1" showErrorMessage="1" errorTitle="Geçersiz değer" error="Listeden seçin: Teknik, Liderlik, Davranışsal, Dil / Sertifika, Deneyim" sqref="E10:E155">
      <formula1>"Teknik,Liderlik,Davranışsal,Dil / Sertifika,Deneyim"</formula1>
    </dataValidation>
    <dataValidation type="list" allowBlank="1" showErrorMessage="1" errorTitle="Geçersiz değer" error="Listeden seçin: Teknik, Liderlik, Davranışsal, Dil / Sertifika, Deneyim" sqref="E6:E155">
      <formula1>"Teknik,Liderlik,Davranışsal,Dil / Sertifika,Deneyim"</formula1>
    </dataValidation>
  </dataValidations>
  <hyperlinks>
    <hyperlink ref="B3" r:id="rId1"/>
  </hyperlinks>
  <pageMargins left="0.4" right="0.4" top="0.5" bottom="0.5" header="0.3" footer="0.3"/>
  <pageSetup paperSize="9" orientation="landscape" horizontalDpi="4294967295" verticalDpi="4294967295" scale="100" fitToWidth="1" fitToHeight="0"/>
  <headerFooter>
    <oddFooter>&amp;L&amp;8İK Partner · ikpartner.com&amp;R&amp;8Sayfa &amp;P / &amp;N</oddFooter>
  </headerFooter>
  <drawing r:id="rId4"/>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06"/>
  <sheetViews>
    <sheetView workbookViewId="0" showGridLines="0">
      <pane xSplit="3" ySplit="5" topLeftCell="D6" activePane="bottomRight" state="frozen"/>
      <selection pane="bottomRight"/>
    </sheetView>
  </sheetViews>
  <sheetFormatPr defaultRowHeight="15" outlineLevelRow="0" outlineLevelCol="0" x14ac:dyDescent="55"/>
  <cols>
    <col min="1" max="1" width="7" customWidth="1"/>
    <col min="3" max="3" width="20" customWidth="1"/>
    <col min="4" max="4" width="24" customWidth="1"/>
    <col min="5" max="5" width="32" customWidth="1"/>
    <col min="6" max="6" width="16" customWidth="1"/>
    <col min="7" max="7" width="15" customWidth="1"/>
    <col min="8" max="11" width="13" customWidth="1"/>
    <col min="12" max="12" width="12" customWidth="1"/>
    <col min="13" max="13" width="8" customWidth="1"/>
    <col min="14" max="14" width="13" customWidth="1"/>
    <col min="15" max="15" width="26" customWidth="1"/>
  </cols>
  <sheetData>
    <row r="1" ht="34" customHeight="1" spans="2:2" x14ac:dyDescent="0.25">
      <c r="B1" s="1" t="s">
        <v>0</v>
      </c>
    </row>
    <row r="2" ht="18" customHeight="1" spans="2:2" x14ac:dyDescent="0.25">
      <c r="B2" s="2" t="s">
        <v>1</v>
      </c>
    </row>
    <row r="3" ht="16" customHeight="1" spans="2:2" x14ac:dyDescent="0.25">
      <c r="B3" s="3" t="s">
        <v>2</v>
      </c>
    </row>
    <row r="4" spans="1:15" x14ac:dyDescent="0.25">
      <c r="A4" s="4"/>
      <c r="B4" s="4"/>
      <c r="C4" s="4"/>
      <c r="D4" s="4"/>
      <c r="E4" s="4"/>
      <c r="F4" s="4"/>
      <c r="G4" s="4"/>
      <c r="H4" s="4"/>
      <c r="I4" s="4"/>
      <c r="J4" s="4"/>
      <c r="K4" s="4"/>
      <c r="L4" s="4"/>
      <c r="M4" s="4"/>
      <c r="N4" s="4"/>
      <c r="O4" s="4"/>
    </row>
    <row r="5" ht="30" customHeight="1" spans="1:15" x14ac:dyDescent="0.25">
      <c r="A5" s="5" t="s">
        <v>3</v>
      </c>
      <c r="B5" s="5" t="s">
        <v>4</v>
      </c>
      <c r="C5" s="5" t="s">
        <v>5</v>
      </c>
      <c r="D5" s="5" t="s">
        <v>60</v>
      </c>
      <c r="E5" s="5" t="s">
        <v>61</v>
      </c>
      <c r="F5" s="5" t="s">
        <v>62</v>
      </c>
      <c r="G5" s="5" t="s">
        <v>63</v>
      </c>
      <c r="H5" s="5" t="s">
        <v>64</v>
      </c>
      <c r="I5" s="5" t="s">
        <v>65</v>
      </c>
      <c r="J5" s="5" t="s">
        <v>66</v>
      </c>
      <c r="K5" s="5" t="s">
        <v>67</v>
      </c>
      <c r="L5" s="5" t="s">
        <v>68</v>
      </c>
      <c r="M5" s="5" t="s">
        <v>69</v>
      </c>
      <c r="N5" s="5" t="s">
        <v>70</v>
      </c>
      <c r="O5" s="5" t="s">
        <v>71</v>
      </c>
    </row>
    <row r="6" spans="1:15" x14ac:dyDescent="0.25">
      <c r="A6" s="6">
        <v>1</v>
      </c>
      <c r="B6" s="7" t="s">
        <v>22</v>
      </c>
      <c r="C6" s="12">
        <f>IF(B6="","",IFERROR(INDEX('Çalışan Planları'!$C$6:$C$65,MATCH(B6,'Çalışan Planları'!$B$6:$B$65,0)),"Sicil bulunamadı"))</f>
      </c>
      <c r="D6" s="7" t="s">
        <v>52</v>
      </c>
      <c r="E6" s="19" t="s">
        <v>72</v>
      </c>
      <c r="F6" s="8" t="s">
        <v>73</v>
      </c>
      <c r="G6" s="7" t="s">
        <v>74</v>
      </c>
      <c r="H6" s="9">
        <v>46054</v>
      </c>
      <c r="I6" s="9">
        <v>46203</v>
      </c>
      <c r="J6" s="8" t="s">
        <v>75</v>
      </c>
      <c r="K6" s="9">
        <v>46193</v>
      </c>
      <c r="L6" s="20">
        <v>0</v>
      </c>
      <c r="M6" s="10">
        <f>IF(OR(I6="",J6="Tamamlandı",J6="İptal"),"",I6-TODAY())</f>
      </c>
      <c r="N6" s="12">
        <f>IF(E6="","",IF(AND(J6&lt;&gt;"Tamamlandı",J6&lt;&gt;"İptal",I6&lt;&gt;"",I6&lt;TODAY()),"Gecikti",IF(AND(J6="Tamamlandı",K6=""),"Tarih yok","")))</f>
      </c>
      <c r="O6" s="13"/>
    </row>
    <row r="7" spans="1:15" x14ac:dyDescent="0.25">
      <c r="A7" s="6">
        <v>2</v>
      </c>
      <c r="B7" s="7" t="s">
        <v>22</v>
      </c>
      <c r="C7" s="12">
        <f>IF(B7="","",IFERROR(INDEX('Çalışan Planları'!$C$6:$C$65,MATCH(B7,'Çalışan Planları'!$B$6:$B$65,0)),"Sicil bulunamadı"))</f>
      </c>
      <c r="D7" s="7" t="s">
        <v>52</v>
      </c>
      <c r="E7" s="19" t="s">
        <v>76</v>
      </c>
      <c r="F7" s="8" t="s">
        <v>77</v>
      </c>
      <c r="G7" s="7" t="s">
        <v>78</v>
      </c>
      <c r="H7" s="9">
        <v>46266</v>
      </c>
      <c r="I7" s="9">
        <v>46356</v>
      </c>
      <c r="J7" s="8" t="s">
        <v>79</v>
      </c>
      <c r="K7" s="16"/>
      <c r="L7" s="20">
        <v>18000</v>
      </c>
      <c r="M7" s="10">
        <f>IF(OR(I7="",J7="Tamamlandı",J7="İptal"),"",I7-TODAY())</f>
      </c>
      <c r="N7" s="12">
        <f>IF(E7="","",IF(AND(J7&lt;&gt;"Tamamlandı",J7&lt;&gt;"İptal",I7&lt;&gt;"",I7&lt;TODAY()),"Gecikti",IF(AND(J7="Tamamlandı",K7=""),"Tarih yok","")))</f>
      </c>
      <c r="O7" s="13"/>
    </row>
    <row r="8" spans="1:15" x14ac:dyDescent="0.25">
      <c r="A8" s="6">
        <v>3</v>
      </c>
      <c r="B8" s="7" t="s">
        <v>22</v>
      </c>
      <c r="C8" s="12">
        <f>IF(B8="","",IFERROR(INDEX('Çalışan Planları'!$C$6:$C$65,MATCH(B8,'Çalışan Planları'!$B$6:$B$65,0)),"Sicil bulunamadı"))</f>
      </c>
      <c r="D8" s="7" t="s">
        <v>54</v>
      </c>
      <c r="E8" s="19" t="s">
        <v>80</v>
      </c>
      <c r="F8" s="8" t="s">
        <v>81</v>
      </c>
      <c r="G8" s="7" t="s">
        <v>74</v>
      </c>
      <c r="H8" s="9">
        <v>46296</v>
      </c>
      <c r="I8" s="9">
        <v>46387</v>
      </c>
      <c r="J8" s="8" t="s">
        <v>82</v>
      </c>
      <c r="K8" s="16"/>
      <c r="L8" s="20">
        <v>0</v>
      </c>
      <c r="M8" s="10">
        <f>IF(OR(I8="",J8="Tamamlandı",J8="İptal"),"",I8-TODAY())</f>
      </c>
      <c r="N8" s="12">
        <f>IF(E8="","",IF(AND(J8&lt;&gt;"Tamamlandı",J8&lt;&gt;"İptal",I8&lt;&gt;"",I8&lt;TODAY()),"Gecikti",IF(AND(J8="Tamamlandı",K8=""),"Tarih yok","")))</f>
      </c>
      <c r="O8" s="13"/>
    </row>
    <row r="9" spans="1:15" x14ac:dyDescent="0.25">
      <c r="A9" s="6">
        <v>4</v>
      </c>
      <c r="B9" s="7" t="s">
        <v>37</v>
      </c>
      <c r="C9" s="12">
        <f>IF(B9="","",IFERROR(INDEX('Çalışan Planları'!$C$6:$C$65,MATCH(B9,'Çalışan Planları'!$B$6:$B$65,0)),"Sicil bulunamadı"))</f>
      </c>
      <c r="D9" s="7" t="s">
        <v>58</v>
      </c>
      <c r="E9" s="19" t="s">
        <v>83</v>
      </c>
      <c r="F9" s="8" t="s">
        <v>84</v>
      </c>
      <c r="G9" s="7" t="s">
        <v>85</v>
      </c>
      <c r="H9" s="9">
        <v>46113</v>
      </c>
      <c r="I9" s="9">
        <v>46203</v>
      </c>
      <c r="J9" s="8" t="s">
        <v>79</v>
      </c>
      <c r="K9" s="16"/>
      <c r="L9" s="20">
        <v>0</v>
      </c>
      <c r="M9" s="10">
        <f>IF(OR(I9="",J9="Tamamlandı",J9="İptal"),"",I9-TODAY())</f>
      </c>
      <c r="N9" s="12">
        <f>IF(E9="","",IF(AND(J9&lt;&gt;"Tamamlandı",J9&lt;&gt;"İptal",I9&lt;&gt;"",I9&lt;TODAY()),"Gecikti",IF(AND(J9="Tamamlandı",K9=""),"Tarih yok","")))</f>
      </c>
      <c r="O9" s="13"/>
    </row>
    <row r="10" spans="1:15" x14ac:dyDescent="0.25">
      <c r="A10" s="6">
        <v>5</v>
      </c>
      <c r="B10" s="7" t="s">
        <v>37</v>
      </c>
      <c r="C10" s="12">
        <f>IF(B10="","",IFERROR(INDEX('Çalışan Planları'!$C$6:$C$65,MATCH(B10,'Çalışan Planları'!$B$6:$B$65,0)),"Sicil bulunamadı"))</f>
      </c>
      <c r="D10" s="7" t="s">
        <v>59</v>
      </c>
      <c r="E10" s="19" t="s">
        <v>86</v>
      </c>
      <c r="F10" s="8" t="s">
        <v>87</v>
      </c>
      <c r="G10" s="7" t="s">
        <v>78</v>
      </c>
      <c r="H10" s="9">
        <v>46327</v>
      </c>
      <c r="I10" s="9">
        <v>46477</v>
      </c>
      <c r="J10" s="8" t="s">
        <v>82</v>
      </c>
      <c r="K10" s="16"/>
      <c r="L10" s="20">
        <v>25000</v>
      </c>
      <c r="M10" s="10">
        <f>IF(OR(I10="",J10="Tamamlandı",J10="İptal"),"",I10-TODAY())</f>
      </c>
      <c r="N10" s="12">
        <f>IF(E10="","",IF(AND(J10&lt;&gt;"Tamamlandı",J10&lt;&gt;"İptal",I10&lt;&gt;"",I10&lt;TODAY()),"Gecikti",IF(AND(J10="Tamamlandı",K10=""),"Tarih yok","")))</f>
      </c>
      <c r="O10" s="13"/>
    </row>
    <row r="11" spans="1:15" x14ac:dyDescent="0.25">
      <c r="A11" s="6">
        <v>6</v>
      </c>
      <c r="B11" s="14"/>
      <c r="C11" s="12">
        <f>IF(B11="","",IFERROR(INDEX('Çalışan Planları'!$C$6:$C$65,MATCH(B11,'Çalışan Planları'!$B$6:$B$65,0)),"Sicil bulunamadı"))</f>
      </c>
      <c r="D11" s="14"/>
      <c r="E11" s="13"/>
      <c r="F11" s="15"/>
      <c r="G11" s="14"/>
      <c r="H11" s="16"/>
      <c r="I11" s="16"/>
      <c r="J11" s="15"/>
      <c r="K11" s="16"/>
      <c r="L11" s="21"/>
      <c r="M11" s="10">
        <f>IF(OR(I11="",J11="Tamamlandı",J11="İptal"),"",I11-TODAY())</f>
      </c>
      <c r="N11" s="12">
        <f>IF(E11="","",IF(AND(J11&lt;&gt;"Tamamlandı",J11&lt;&gt;"İptal",I11&lt;&gt;"",I11&lt;TODAY()),"Gecikti",IF(AND(J11="Tamamlandı",K11=""),"Tarih yok","")))</f>
      </c>
      <c r="O11" s="13"/>
    </row>
    <row r="12" spans="1:15" x14ac:dyDescent="0.25">
      <c r="A12" s="6">
        <v>7</v>
      </c>
      <c r="B12" s="14"/>
      <c r="C12" s="12">
        <f>IF(B12="","",IFERROR(INDEX('Çalışan Planları'!$C$6:$C$65,MATCH(B12,'Çalışan Planları'!$B$6:$B$65,0)),"Sicil bulunamadı"))</f>
      </c>
      <c r="D12" s="14"/>
      <c r="E12" s="13"/>
      <c r="F12" s="15"/>
      <c r="G12" s="14"/>
      <c r="H12" s="16"/>
      <c r="I12" s="16"/>
      <c r="J12" s="15"/>
      <c r="K12" s="16"/>
      <c r="L12" s="21"/>
      <c r="M12" s="10">
        <f>IF(OR(I12="",J12="Tamamlandı",J12="İptal"),"",I12-TODAY())</f>
      </c>
      <c r="N12" s="12">
        <f>IF(E12="","",IF(AND(J12&lt;&gt;"Tamamlandı",J12&lt;&gt;"İptal",I12&lt;&gt;"",I12&lt;TODAY()),"Gecikti",IF(AND(J12="Tamamlandı",K12=""),"Tarih yok","")))</f>
      </c>
      <c r="O12" s="13"/>
    </row>
    <row r="13" spans="1:15" x14ac:dyDescent="0.25">
      <c r="A13" s="6">
        <v>8</v>
      </c>
      <c r="B13" s="14"/>
      <c r="C13" s="12">
        <f>IF(B13="","",IFERROR(INDEX('Çalışan Planları'!$C$6:$C$65,MATCH(B13,'Çalışan Planları'!$B$6:$B$65,0)),"Sicil bulunamadı"))</f>
      </c>
      <c r="D13" s="14"/>
      <c r="E13" s="13"/>
      <c r="F13" s="15"/>
      <c r="G13" s="14"/>
      <c r="H13" s="16"/>
      <c r="I13" s="16"/>
      <c r="J13" s="15"/>
      <c r="K13" s="16"/>
      <c r="L13" s="21"/>
      <c r="M13" s="10">
        <f>IF(OR(I13="",J13="Tamamlandı",J13="İptal"),"",I13-TODAY())</f>
      </c>
      <c r="N13" s="12">
        <f>IF(E13="","",IF(AND(J13&lt;&gt;"Tamamlandı",J13&lt;&gt;"İptal",I13&lt;&gt;"",I13&lt;TODAY()),"Gecikti",IF(AND(J13="Tamamlandı",K13=""),"Tarih yok","")))</f>
      </c>
      <c r="O13" s="13"/>
    </row>
    <row r="14" spans="1:15" x14ac:dyDescent="0.25">
      <c r="A14" s="6">
        <v>9</v>
      </c>
      <c r="B14" s="14"/>
      <c r="C14" s="12">
        <f>IF(B14="","",IFERROR(INDEX('Çalışan Planları'!$C$6:$C$65,MATCH(B14,'Çalışan Planları'!$B$6:$B$65,0)),"Sicil bulunamadı"))</f>
      </c>
      <c r="D14" s="14"/>
      <c r="E14" s="13"/>
      <c r="F14" s="15"/>
      <c r="G14" s="14"/>
      <c r="H14" s="16"/>
      <c r="I14" s="16"/>
      <c r="J14" s="15"/>
      <c r="K14" s="16"/>
      <c r="L14" s="21"/>
      <c r="M14" s="10">
        <f>IF(OR(I14="",J14="Tamamlandı",J14="İptal"),"",I14-TODAY())</f>
      </c>
      <c r="N14" s="12">
        <f>IF(E14="","",IF(AND(J14&lt;&gt;"Tamamlandı",J14&lt;&gt;"İptal",I14&lt;&gt;"",I14&lt;TODAY()),"Gecikti",IF(AND(J14="Tamamlandı",K14=""),"Tarih yok","")))</f>
      </c>
      <c r="O14" s="13"/>
    </row>
    <row r="15" spans="1:15" x14ac:dyDescent="0.25">
      <c r="A15" s="6">
        <v>10</v>
      </c>
      <c r="B15" s="14"/>
      <c r="C15" s="12">
        <f>IF(B15="","",IFERROR(INDEX('Çalışan Planları'!$C$6:$C$65,MATCH(B15,'Çalışan Planları'!$B$6:$B$65,0)),"Sicil bulunamadı"))</f>
      </c>
      <c r="D15" s="14"/>
      <c r="E15" s="13"/>
      <c r="F15" s="15"/>
      <c r="G15" s="14"/>
      <c r="H15" s="16"/>
      <c r="I15" s="16"/>
      <c r="J15" s="15"/>
      <c r="K15" s="16"/>
      <c r="L15" s="21"/>
      <c r="M15" s="10">
        <f>IF(OR(I15="",J15="Tamamlandı",J15="İptal"),"",I15-TODAY())</f>
      </c>
      <c r="N15" s="12">
        <f>IF(E15="","",IF(AND(J15&lt;&gt;"Tamamlandı",J15&lt;&gt;"İptal",I15&lt;&gt;"",I15&lt;TODAY()),"Gecikti",IF(AND(J15="Tamamlandı",K15=""),"Tarih yok","")))</f>
      </c>
      <c r="O15" s="13"/>
    </row>
    <row r="16" spans="1:15" x14ac:dyDescent="0.25">
      <c r="A16" s="6">
        <v>11</v>
      </c>
      <c r="B16" s="14"/>
      <c r="C16" s="12">
        <f>IF(B16="","",IFERROR(INDEX('Çalışan Planları'!$C$6:$C$65,MATCH(B16,'Çalışan Planları'!$B$6:$B$65,0)),"Sicil bulunamadı"))</f>
      </c>
      <c r="D16" s="14"/>
      <c r="E16" s="13"/>
      <c r="F16" s="15"/>
      <c r="G16" s="14"/>
      <c r="H16" s="16"/>
      <c r="I16" s="16"/>
      <c r="J16" s="15"/>
      <c r="K16" s="16"/>
      <c r="L16" s="21"/>
      <c r="M16" s="10">
        <f>IF(OR(I16="",J16="Tamamlandı",J16="İptal"),"",I16-TODAY())</f>
      </c>
      <c r="N16" s="12">
        <f>IF(E16="","",IF(AND(J16&lt;&gt;"Tamamlandı",J16&lt;&gt;"İptal",I16&lt;&gt;"",I16&lt;TODAY()),"Gecikti",IF(AND(J16="Tamamlandı",K16=""),"Tarih yok","")))</f>
      </c>
      <c r="O16" s="13"/>
    </row>
    <row r="17" spans="1:15" x14ac:dyDescent="0.25">
      <c r="A17" s="6">
        <v>12</v>
      </c>
      <c r="B17" s="14"/>
      <c r="C17" s="12">
        <f>IF(B17="","",IFERROR(INDEX('Çalışan Planları'!$C$6:$C$65,MATCH(B17,'Çalışan Planları'!$B$6:$B$65,0)),"Sicil bulunamadı"))</f>
      </c>
      <c r="D17" s="14"/>
      <c r="E17" s="13"/>
      <c r="F17" s="15"/>
      <c r="G17" s="14"/>
      <c r="H17" s="16"/>
      <c r="I17" s="16"/>
      <c r="J17" s="15"/>
      <c r="K17" s="16"/>
      <c r="L17" s="21"/>
      <c r="M17" s="10">
        <f>IF(OR(I17="",J17="Tamamlandı",J17="İptal"),"",I17-TODAY())</f>
      </c>
      <c r="N17" s="12">
        <f>IF(E17="","",IF(AND(J17&lt;&gt;"Tamamlandı",J17&lt;&gt;"İptal",I17&lt;&gt;"",I17&lt;TODAY()),"Gecikti",IF(AND(J17="Tamamlandı",K17=""),"Tarih yok","")))</f>
      </c>
      <c r="O17" s="13"/>
    </row>
    <row r="18" spans="1:15" x14ac:dyDescent="0.25">
      <c r="A18" s="6">
        <v>13</v>
      </c>
      <c r="B18" s="14"/>
      <c r="C18" s="12">
        <f>IF(B18="","",IFERROR(INDEX('Çalışan Planları'!$C$6:$C$65,MATCH(B18,'Çalışan Planları'!$B$6:$B$65,0)),"Sicil bulunamadı"))</f>
      </c>
      <c r="D18" s="14"/>
      <c r="E18" s="13"/>
      <c r="F18" s="15"/>
      <c r="G18" s="14"/>
      <c r="H18" s="16"/>
      <c r="I18" s="16"/>
      <c r="J18" s="15"/>
      <c r="K18" s="16"/>
      <c r="L18" s="21"/>
      <c r="M18" s="10">
        <f>IF(OR(I18="",J18="Tamamlandı",J18="İptal"),"",I18-TODAY())</f>
      </c>
      <c r="N18" s="12">
        <f>IF(E18="","",IF(AND(J18&lt;&gt;"Tamamlandı",J18&lt;&gt;"İptal",I18&lt;&gt;"",I18&lt;TODAY()),"Gecikti",IF(AND(J18="Tamamlandı",K18=""),"Tarih yok","")))</f>
      </c>
      <c r="O18" s="13"/>
    </row>
    <row r="19" spans="1:15" x14ac:dyDescent="0.25">
      <c r="A19" s="6">
        <v>14</v>
      </c>
      <c r="B19" s="14"/>
      <c r="C19" s="12">
        <f>IF(B19="","",IFERROR(INDEX('Çalışan Planları'!$C$6:$C$65,MATCH(B19,'Çalışan Planları'!$B$6:$B$65,0)),"Sicil bulunamadı"))</f>
      </c>
      <c r="D19" s="14"/>
      <c r="E19" s="13"/>
      <c r="F19" s="15"/>
      <c r="G19" s="14"/>
      <c r="H19" s="16"/>
      <c r="I19" s="16"/>
      <c r="J19" s="15"/>
      <c r="K19" s="16"/>
      <c r="L19" s="21"/>
      <c r="M19" s="10">
        <f>IF(OR(I19="",J19="Tamamlandı",J19="İptal"),"",I19-TODAY())</f>
      </c>
      <c r="N19" s="12">
        <f>IF(E19="","",IF(AND(J19&lt;&gt;"Tamamlandı",J19&lt;&gt;"İptal",I19&lt;&gt;"",I19&lt;TODAY()),"Gecikti",IF(AND(J19="Tamamlandı",K19=""),"Tarih yok","")))</f>
      </c>
      <c r="O19" s="13"/>
    </row>
    <row r="20" spans="1:15" x14ac:dyDescent="0.25">
      <c r="A20" s="6">
        <v>15</v>
      </c>
      <c r="B20" s="14"/>
      <c r="C20" s="12">
        <f>IF(B20="","",IFERROR(INDEX('Çalışan Planları'!$C$6:$C$65,MATCH(B20,'Çalışan Planları'!$B$6:$B$65,0)),"Sicil bulunamadı"))</f>
      </c>
      <c r="D20" s="14"/>
      <c r="E20" s="13"/>
      <c r="F20" s="15"/>
      <c r="G20" s="14"/>
      <c r="H20" s="16"/>
      <c r="I20" s="16"/>
      <c r="J20" s="15"/>
      <c r="K20" s="16"/>
      <c r="L20" s="21"/>
      <c r="M20" s="10">
        <f>IF(OR(I20="",J20="Tamamlandı",J20="İptal"),"",I20-TODAY())</f>
      </c>
      <c r="N20" s="12">
        <f>IF(E20="","",IF(AND(J20&lt;&gt;"Tamamlandı",J20&lt;&gt;"İptal",I20&lt;&gt;"",I20&lt;TODAY()),"Gecikti",IF(AND(J20="Tamamlandı",K20=""),"Tarih yok","")))</f>
      </c>
      <c r="O20" s="13"/>
    </row>
    <row r="21" spans="1:15" x14ac:dyDescent="0.25">
      <c r="A21" s="6">
        <v>16</v>
      </c>
      <c r="B21" s="14"/>
      <c r="C21" s="12">
        <f>IF(B21="","",IFERROR(INDEX('Çalışan Planları'!$C$6:$C$65,MATCH(B21,'Çalışan Planları'!$B$6:$B$65,0)),"Sicil bulunamadı"))</f>
      </c>
      <c r="D21" s="14"/>
      <c r="E21" s="13"/>
      <c r="F21" s="15"/>
      <c r="G21" s="14"/>
      <c r="H21" s="16"/>
      <c r="I21" s="16"/>
      <c r="J21" s="15"/>
      <c r="K21" s="16"/>
      <c r="L21" s="21"/>
      <c r="M21" s="10">
        <f>IF(OR(I21="",J21="Tamamlandı",J21="İptal"),"",I21-TODAY())</f>
      </c>
      <c r="N21" s="12">
        <f>IF(E21="","",IF(AND(J21&lt;&gt;"Tamamlandı",J21&lt;&gt;"İptal",I21&lt;&gt;"",I21&lt;TODAY()),"Gecikti",IF(AND(J21="Tamamlandı",K21=""),"Tarih yok","")))</f>
      </c>
      <c r="O21" s="13"/>
    </row>
    <row r="22" spans="1:15" x14ac:dyDescent="0.25">
      <c r="A22" s="6">
        <v>17</v>
      </c>
      <c r="B22" s="14"/>
      <c r="C22" s="12">
        <f>IF(B22="","",IFERROR(INDEX('Çalışan Planları'!$C$6:$C$65,MATCH(B22,'Çalışan Planları'!$B$6:$B$65,0)),"Sicil bulunamadı"))</f>
      </c>
      <c r="D22" s="14"/>
      <c r="E22" s="13"/>
      <c r="F22" s="15"/>
      <c r="G22" s="14"/>
      <c r="H22" s="16"/>
      <c r="I22" s="16"/>
      <c r="J22" s="15"/>
      <c r="K22" s="16"/>
      <c r="L22" s="21"/>
      <c r="M22" s="10">
        <f>IF(OR(I22="",J22="Tamamlandı",J22="İptal"),"",I22-TODAY())</f>
      </c>
      <c r="N22" s="12">
        <f>IF(E22="","",IF(AND(J22&lt;&gt;"Tamamlandı",J22&lt;&gt;"İptal",I22&lt;&gt;"",I22&lt;TODAY()),"Gecikti",IF(AND(J22="Tamamlandı",K22=""),"Tarih yok","")))</f>
      </c>
      <c r="O22" s="13"/>
    </row>
    <row r="23" spans="1:15" x14ac:dyDescent="0.25">
      <c r="A23" s="6">
        <v>18</v>
      </c>
      <c r="B23" s="14"/>
      <c r="C23" s="12">
        <f>IF(B23="","",IFERROR(INDEX('Çalışan Planları'!$C$6:$C$65,MATCH(B23,'Çalışan Planları'!$B$6:$B$65,0)),"Sicil bulunamadı"))</f>
      </c>
      <c r="D23" s="14"/>
      <c r="E23" s="13"/>
      <c r="F23" s="15"/>
      <c r="G23" s="14"/>
      <c r="H23" s="16"/>
      <c r="I23" s="16"/>
      <c r="J23" s="15"/>
      <c r="K23" s="16"/>
      <c r="L23" s="21"/>
      <c r="M23" s="10">
        <f>IF(OR(I23="",J23="Tamamlandı",J23="İptal"),"",I23-TODAY())</f>
      </c>
      <c r="N23" s="12">
        <f>IF(E23="","",IF(AND(J23&lt;&gt;"Tamamlandı",J23&lt;&gt;"İptal",I23&lt;&gt;"",I23&lt;TODAY()),"Gecikti",IF(AND(J23="Tamamlandı",K23=""),"Tarih yok","")))</f>
      </c>
      <c r="O23" s="13"/>
    </row>
    <row r="24" spans="1:15" x14ac:dyDescent="0.25">
      <c r="A24" s="6">
        <v>19</v>
      </c>
      <c r="B24" s="14"/>
      <c r="C24" s="12">
        <f>IF(B24="","",IFERROR(INDEX('Çalışan Planları'!$C$6:$C$65,MATCH(B24,'Çalışan Planları'!$B$6:$B$65,0)),"Sicil bulunamadı"))</f>
      </c>
      <c r="D24" s="14"/>
      <c r="E24" s="13"/>
      <c r="F24" s="15"/>
      <c r="G24" s="14"/>
      <c r="H24" s="16"/>
      <c r="I24" s="16"/>
      <c r="J24" s="15"/>
      <c r="K24" s="16"/>
      <c r="L24" s="21"/>
      <c r="M24" s="10">
        <f>IF(OR(I24="",J24="Tamamlandı",J24="İptal"),"",I24-TODAY())</f>
      </c>
      <c r="N24" s="12">
        <f>IF(E24="","",IF(AND(J24&lt;&gt;"Tamamlandı",J24&lt;&gt;"İptal",I24&lt;&gt;"",I24&lt;TODAY()),"Gecikti",IF(AND(J24="Tamamlandı",K24=""),"Tarih yok","")))</f>
      </c>
      <c r="O24" s="13"/>
    </row>
    <row r="25" spans="1:15" x14ac:dyDescent="0.25">
      <c r="A25" s="6">
        <v>20</v>
      </c>
      <c r="B25" s="14"/>
      <c r="C25" s="12">
        <f>IF(B25="","",IFERROR(INDEX('Çalışan Planları'!$C$6:$C$65,MATCH(B25,'Çalışan Planları'!$B$6:$B$65,0)),"Sicil bulunamadı"))</f>
      </c>
      <c r="D25" s="14"/>
      <c r="E25" s="13"/>
      <c r="F25" s="15"/>
      <c r="G25" s="14"/>
      <c r="H25" s="16"/>
      <c r="I25" s="16"/>
      <c r="J25" s="15"/>
      <c r="K25" s="16"/>
      <c r="L25" s="21"/>
      <c r="M25" s="10">
        <f>IF(OR(I25="",J25="Tamamlandı",J25="İptal"),"",I25-TODAY())</f>
      </c>
      <c r="N25" s="12">
        <f>IF(E25="","",IF(AND(J25&lt;&gt;"Tamamlandı",J25&lt;&gt;"İptal",I25&lt;&gt;"",I25&lt;TODAY()),"Gecikti",IF(AND(J25="Tamamlandı",K25=""),"Tarih yok","")))</f>
      </c>
      <c r="O25" s="13"/>
    </row>
    <row r="26" spans="1:15" x14ac:dyDescent="0.25">
      <c r="A26" s="6">
        <v>21</v>
      </c>
      <c r="B26" s="14"/>
      <c r="C26" s="12">
        <f>IF(B26="","",IFERROR(INDEX('Çalışan Planları'!$C$6:$C$65,MATCH(B26,'Çalışan Planları'!$B$6:$B$65,0)),"Sicil bulunamadı"))</f>
      </c>
      <c r="D26" s="14"/>
      <c r="E26" s="13"/>
      <c r="F26" s="15"/>
      <c r="G26" s="14"/>
      <c r="H26" s="16"/>
      <c r="I26" s="16"/>
      <c r="J26" s="15"/>
      <c r="K26" s="16"/>
      <c r="L26" s="21"/>
      <c r="M26" s="10">
        <f>IF(OR(I26="",J26="Tamamlandı",J26="İptal"),"",I26-TODAY())</f>
      </c>
      <c r="N26" s="12">
        <f>IF(E26="","",IF(AND(J26&lt;&gt;"Tamamlandı",J26&lt;&gt;"İptal",I26&lt;&gt;"",I26&lt;TODAY()),"Gecikti",IF(AND(J26="Tamamlandı",K26=""),"Tarih yok","")))</f>
      </c>
      <c r="O26" s="13"/>
    </row>
    <row r="27" spans="1:15" x14ac:dyDescent="0.25">
      <c r="A27" s="6">
        <v>22</v>
      </c>
      <c r="B27" s="14"/>
      <c r="C27" s="12">
        <f>IF(B27="","",IFERROR(INDEX('Çalışan Planları'!$C$6:$C$65,MATCH(B27,'Çalışan Planları'!$B$6:$B$65,0)),"Sicil bulunamadı"))</f>
      </c>
      <c r="D27" s="14"/>
      <c r="E27" s="13"/>
      <c r="F27" s="15"/>
      <c r="G27" s="14"/>
      <c r="H27" s="16"/>
      <c r="I27" s="16"/>
      <c r="J27" s="15"/>
      <c r="K27" s="16"/>
      <c r="L27" s="21"/>
      <c r="M27" s="10">
        <f>IF(OR(I27="",J27="Tamamlandı",J27="İptal"),"",I27-TODAY())</f>
      </c>
      <c r="N27" s="12">
        <f>IF(E27="","",IF(AND(J27&lt;&gt;"Tamamlandı",J27&lt;&gt;"İptal",I27&lt;&gt;"",I27&lt;TODAY()),"Gecikti",IF(AND(J27="Tamamlandı",K27=""),"Tarih yok","")))</f>
      </c>
      <c r="O27" s="13"/>
    </row>
    <row r="28" spans="1:15" x14ac:dyDescent="0.25">
      <c r="A28" s="6">
        <v>23</v>
      </c>
      <c r="B28" s="14"/>
      <c r="C28" s="12">
        <f>IF(B28="","",IFERROR(INDEX('Çalışan Planları'!$C$6:$C$65,MATCH(B28,'Çalışan Planları'!$B$6:$B$65,0)),"Sicil bulunamadı"))</f>
      </c>
      <c r="D28" s="14"/>
      <c r="E28" s="13"/>
      <c r="F28" s="15"/>
      <c r="G28" s="14"/>
      <c r="H28" s="16"/>
      <c r="I28" s="16"/>
      <c r="J28" s="15"/>
      <c r="K28" s="16"/>
      <c r="L28" s="21"/>
      <c r="M28" s="10">
        <f>IF(OR(I28="",J28="Tamamlandı",J28="İptal"),"",I28-TODAY())</f>
      </c>
      <c r="N28" s="12">
        <f>IF(E28="","",IF(AND(J28&lt;&gt;"Tamamlandı",J28&lt;&gt;"İptal",I28&lt;&gt;"",I28&lt;TODAY()),"Gecikti",IF(AND(J28="Tamamlandı",K28=""),"Tarih yok","")))</f>
      </c>
      <c r="O28" s="13"/>
    </row>
    <row r="29" spans="1:15" x14ac:dyDescent="0.25">
      <c r="A29" s="6">
        <v>24</v>
      </c>
      <c r="B29" s="14"/>
      <c r="C29" s="12">
        <f>IF(B29="","",IFERROR(INDEX('Çalışan Planları'!$C$6:$C$65,MATCH(B29,'Çalışan Planları'!$B$6:$B$65,0)),"Sicil bulunamadı"))</f>
      </c>
      <c r="D29" s="14"/>
      <c r="E29" s="13"/>
      <c r="F29" s="15"/>
      <c r="G29" s="14"/>
      <c r="H29" s="16"/>
      <c r="I29" s="16"/>
      <c r="J29" s="15"/>
      <c r="K29" s="16"/>
      <c r="L29" s="21"/>
      <c r="M29" s="10">
        <f>IF(OR(I29="",J29="Tamamlandı",J29="İptal"),"",I29-TODAY())</f>
      </c>
      <c r="N29" s="12">
        <f>IF(E29="","",IF(AND(J29&lt;&gt;"Tamamlandı",J29&lt;&gt;"İptal",I29&lt;&gt;"",I29&lt;TODAY()),"Gecikti",IF(AND(J29="Tamamlandı",K29=""),"Tarih yok","")))</f>
      </c>
      <c r="O29" s="13"/>
    </row>
    <row r="30" spans="1:15" x14ac:dyDescent="0.25">
      <c r="A30" s="6">
        <v>25</v>
      </c>
      <c r="B30" s="14"/>
      <c r="C30" s="12">
        <f>IF(B30="","",IFERROR(INDEX('Çalışan Planları'!$C$6:$C$65,MATCH(B30,'Çalışan Planları'!$B$6:$B$65,0)),"Sicil bulunamadı"))</f>
      </c>
      <c r="D30" s="14"/>
      <c r="E30" s="13"/>
      <c r="F30" s="15"/>
      <c r="G30" s="14"/>
      <c r="H30" s="16"/>
      <c r="I30" s="16"/>
      <c r="J30" s="15"/>
      <c r="K30" s="16"/>
      <c r="L30" s="21"/>
      <c r="M30" s="10">
        <f>IF(OR(I30="",J30="Tamamlandı",J30="İptal"),"",I30-TODAY())</f>
      </c>
      <c r="N30" s="12">
        <f>IF(E30="","",IF(AND(J30&lt;&gt;"Tamamlandı",J30&lt;&gt;"İptal",I30&lt;&gt;"",I30&lt;TODAY()),"Gecikti",IF(AND(J30="Tamamlandı",K30=""),"Tarih yok","")))</f>
      </c>
      <c r="O30" s="13"/>
    </row>
    <row r="31" spans="1:15" x14ac:dyDescent="0.25">
      <c r="A31" s="6">
        <v>26</v>
      </c>
      <c r="B31" s="14"/>
      <c r="C31" s="12">
        <f>IF(B31="","",IFERROR(INDEX('Çalışan Planları'!$C$6:$C$65,MATCH(B31,'Çalışan Planları'!$B$6:$B$65,0)),"Sicil bulunamadı"))</f>
      </c>
      <c r="D31" s="14"/>
      <c r="E31" s="13"/>
      <c r="F31" s="15"/>
      <c r="G31" s="14"/>
      <c r="H31" s="16"/>
      <c r="I31" s="16"/>
      <c r="J31" s="15"/>
      <c r="K31" s="16"/>
      <c r="L31" s="21"/>
      <c r="M31" s="10">
        <f>IF(OR(I31="",J31="Tamamlandı",J31="İptal"),"",I31-TODAY())</f>
      </c>
      <c r="N31" s="12">
        <f>IF(E31="","",IF(AND(J31&lt;&gt;"Tamamlandı",J31&lt;&gt;"İptal",I31&lt;&gt;"",I31&lt;TODAY()),"Gecikti",IF(AND(J31="Tamamlandı",K31=""),"Tarih yok","")))</f>
      </c>
      <c r="O31" s="13"/>
    </row>
    <row r="32" spans="1:15" x14ac:dyDescent="0.25">
      <c r="A32" s="6">
        <v>27</v>
      </c>
      <c r="B32" s="14"/>
      <c r="C32" s="12">
        <f>IF(B32="","",IFERROR(INDEX('Çalışan Planları'!$C$6:$C$65,MATCH(B32,'Çalışan Planları'!$B$6:$B$65,0)),"Sicil bulunamadı"))</f>
      </c>
      <c r="D32" s="14"/>
      <c r="E32" s="13"/>
      <c r="F32" s="15"/>
      <c r="G32" s="14"/>
      <c r="H32" s="16"/>
      <c r="I32" s="16"/>
      <c r="J32" s="15"/>
      <c r="K32" s="16"/>
      <c r="L32" s="21"/>
      <c r="M32" s="10">
        <f>IF(OR(I32="",J32="Tamamlandı",J32="İptal"),"",I32-TODAY())</f>
      </c>
      <c r="N32" s="12">
        <f>IF(E32="","",IF(AND(J32&lt;&gt;"Tamamlandı",J32&lt;&gt;"İptal",I32&lt;&gt;"",I32&lt;TODAY()),"Gecikti",IF(AND(J32="Tamamlandı",K32=""),"Tarih yok","")))</f>
      </c>
      <c r="O32" s="13"/>
    </row>
    <row r="33" spans="1:15" x14ac:dyDescent="0.25">
      <c r="A33" s="6">
        <v>28</v>
      </c>
      <c r="B33" s="14"/>
      <c r="C33" s="12">
        <f>IF(B33="","",IFERROR(INDEX('Çalışan Planları'!$C$6:$C$65,MATCH(B33,'Çalışan Planları'!$B$6:$B$65,0)),"Sicil bulunamadı"))</f>
      </c>
      <c r="D33" s="14"/>
      <c r="E33" s="13"/>
      <c r="F33" s="15"/>
      <c r="G33" s="14"/>
      <c r="H33" s="16"/>
      <c r="I33" s="16"/>
      <c r="J33" s="15"/>
      <c r="K33" s="16"/>
      <c r="L33" s="21"/>
      <c r="M33" s="10">
        <f>IF(OR(I33="",J33="Tamamlandı",J33="İptal"),"",I33-TODAY())</f>
      </c>
      <c r="N33" s="12">
        <f>IF(E33="","",IF(AND(J33&lt;&gt;"Tamamlandı",J33&lt;&gt;"İptal",I33&lt;&gt;"",I33&lt;TODAY()),"Gecikti",IF(AND(J33="Tamamlandı",K33=""),"Tarih yok","")))</f>
      </c>
      <c r="O33" s="13"/>
    </row>
    <row r="34" spans="1:15" x14ac:dyDescent="0.25">
      <c r="A34" s="6">
        <v>29</v>
      </c>
      <c r="B34" s="14"/>
      <c r="C34" s="12">
        <f>IF(B34="","",IFERROR(INDEX('Çalışan Planları'!$C$6:$C$65,MATCH(B34,'Çalışan Planları'!$B$6:$B$65,0)),"Sicil bulunamadı"))</f>
      </c>
      <c r="D34" s="14"/>
      <c r="E34" s="13"/>
      <c r="F34" s="15"/>
      <c r="G34" s="14"/>
      <c r="H34" s="16"/>
      <c r="I34" s="16"/>
      <c r="J34" s="15"/>
      <c r="K34" s="16"/>
      <c r="L34" s="21"/>
      <c r="M34" s="10">
        <f>IF(OR(I34="",J34="Tamamlandı",J34="İptal"),"",I34-TODAY())</f>
      </c>
      <c r="N34" s="12">
        <f>IF(E34="","",IF(AND(J34&lt;&gt;"Tamamlandı",J34&lt;&gt;"İptal",I34&lt;&gt;"",I34&lt;TODAY()),"Gecikti",IF(AND(J34="Tamamlandı",K34=""),"Tarih yok","")))</f>
      </c>
      <c r="O34" s="13"/>
    </row>
    <row r="35" spans="1:15" x14ac:dyDescent="0.25">
      <c r="A35" s="6">
        <v>30</v>
      </c>
      <c r="B35" s="14"/>
      <c r="C35" s="12">
        <f>IF(B35="","",IFERROR(INDEX('Çalışan Planları'!$C$6:$C$65,MATCH(B35,'Çalışan Planları'!$B$6:$B$65,0)),"Sicil bulunamadı"))</f>
      </c>
      <c r="D35" s="14"/>
      <c r="E35" s="13"/>
      <c r="F35" s="15"/>
      <c r="G35" s="14"/>
      <c r="H35" s="16"/>
      <c r="I35" s="16"/>
      <c r="J35" s="15"/>
      <c r="K35" s="16"/>
      <c r="L35" s="21"/>
      <c r="M35" s="10">
        <f>IF(OR(I35="",J35="Tamamlandı",J35="İptal"),"",I35-TODAY())</f>
      </c>
      <c r="N35" s="12">
        <f>IF(E35="","",IF(AND(J35&lt;&gt;"Tamamlandı",J35&lt;&gt;"İptal",I35&lt;&gt;"",I35&lt;TODAY()),"Gecikti",IF(AND(J35="Tamamlandı",K35=""),"Tarih yok","")))</f>
      </c>
      <c r="O35" s="13"/>
    </row>
    <row r="36" spans="1:15" x14ac:dyDescent="0.25">
      <c r="A36" s="6">
        <v>31</v>
      </c>
      <c r="B36" s="14"/>
      <c r="C36" s="12">
        <f>IF(B36="","",IFERROR(INDEX('Çalışan Planları'!$C$6:$C$65,MATCH(B36,'Çalışan Planları'!$B$6:$B$65,0)),"Sicil bulunamadı"))</f>
      </c>
      <c r="D36" s="14"/>
      <c r="E36" s="13"/>
      <c r="F36" s="15"/>
      <c r="G36" s="14"/>
      <c r="H36" s="16"/>
      <c r="I36" s="16"/>
      <c r="J36" s="15"/>
      <c r="K36" s="16"/>
      <c r="L36" s="21"/>
      <c r="M36" s="10">
        <f>IF(OR(I36="",J36="Tamamlandı",J36="İptal"),"",I36-TODAY())</f>
      </c>
      <c r="N36" s="12">
        <f>IF(E36="","",IF(AND(J36&lt;&gt;"Tamamlandı",J36&lt;&gt;"İptal",I36&lt;&gt;"",I36&lt;TODAY()),"Gecikti",IF(AND(J36="Tamamlandı",K36=""),"Tarih yok","")))</f>
      </c>
      <c r="O36" s="13"/>
    </row>
    <row r="37" spans="1:15" x14ac:dyDescent="0.25">
      <c r="A37" s="6">
        <v>32</v>
      </c>
      <c r="B37" s="14"/>
      <c r="C37" s="12">
        <f>IF(B37="","",IFERROR(INDEX('Çalışan Planları'!$C$6:$C$65,MATCH(B37,'Çalışan Planları'!$B$6:$B$65,0)),"Sicil bulunamadı"))</f>
      </c>
      <c r="D37" s="14"/>
      <c r="E37" s="13"/>
      <c r="F37" s="15"/>
      <c r="G37" s="14"/>
      <c r="H37" s="16"/>
      <c r="I37" s="16"/>
      <c r="J37" s="15"/>
      <c r="K37" s="16"/>
      <c r="L37" s="21"/>
      <c r="M37" s="10">
        <f>IF(OR(I37="",J37="Tamamlandı",J37="İptal"),"",I37-TODAY())</f>
      </c>
      <c r="N37" s="12">
        <f>IF(E37="","",IF(AND(J37&lt;&gt;"Tamamlandı",J37&lt;&gt;"İptal",I37&lt;&gt;"",I37&lt;TODAY()),"Gecikti",IF(AND(J37="Tamamlandı",K37=""),"Tarih yok","")))</f>
      </c>
      <c r="O37" s="13"/>
    </row>
    <row r="38" spans="1:15" x14ac:dyDescent="0.25">
      <c r="A38" s="6">
        <v>33</v>
      </c>
      <c r="B38" s="14"/>
      <c r="C38" s="12">
        <f>IF(B38="","",IFERROR(INDEX('Çalışan Planları'!$C$6:$C$65,MATCH(B38,'Çalışan Planları'!$B$6:$B$65,0)),"Sicil bulunamadı"))</f>
      </c>
      <c r="D38" s="14"/>
      <c r="E38" s="13"/>
      <c r="F38" s="15"/>
      <c r="G38" s="14"/>
      <c r="H38" s="16"/>
      <c r="I38" s="16"/>
      <c r="J38" s="15"/>
      <c r="K38" s="16"/>
      <c r="L38" s="21"/>
      <c r="M38" s="10">
        <f>IF(OR(I38="",J38="Tamamlandı",J38="İptal"),"",I38-TODAY())</f>
      </c>
      <c r="N38" s="12">
        <f>IF(E38="","",IF(AND(J38&lt;&gt;"Tamamlandı",J38&lt;&gt;"İptal",I38&lt;&gt;"",I38&lt;TODAY()),"Gecikti",IF(AND(J38="Tamamlandı",K38=""),"Tarih yok","")))</f>
      </c>
      <c r="O38" s="13"/>
    </row>
    <row r="39" spans="1:15" x14ac:dyDescent="0.25">
      <c r="A39" s="6">
        <v>34</v>
      </c>
      <c r="B39" s="14"/>
      <c r="C39" s="12">
        <f>IF(B39="","",IFERROR(INDEX('Çalışan Planları'!$C$6:$C$65,MATCH(B39,'Çalışan Planları'!$B$6:$B$65,0)),"Sicil bulunamadı"))</f>
      </c>
      <c r="D39" s="14"/>
      <c r="E39" s="13"/>
      <c r="F39" s="15"/>
      <c r="G39" s="14"/>
      <c r="H39" s="16"/>
      <c r="I39" s="16"/>
      <c r="J39" s="15"/>
      <c r="K39" s="16"/>
      <c r="L39" s="21"/>
      <c r="M39" s="10">
        <f>IF(OR(I39="",J39="Tamamlandı",J39="İptal"),"",I39-TODAY())</f>
      </c>
      <c r="N39" s="12">
        <f>IF(E39="","",IF(AND(J39&lt;&gt;"Tamamlandı",J39&lt;&gt;"İptal",I39&lt;&gt;"",I39&lt;TODAY()),"Gecikti",IF(AND(J39="Tamamlandı",K39=""),"Tarih yok","")))</f>
      </c>
      <c r="O39" s="13"/>
    </row>
    <row r="40" spans="1:15" x14ac:dyDescent="0.25">
      <c r="A40" s="6">
        <v>35</v>
      </c>
      <c r="B40" s="14"/>
      <c r="C40" s="12">
        <f>IF(B40="","",IFERROR(INDEX('Çalışan Planları'!$C$6:$C$65,MATCH(B40,'Çalışan Planları'!$B$6:$B$65,0)),"Sicil bulunamadı"))</f>
      </c>
      <c r="D40" s="14"/>
      <c r="E40" s="13"/>
      <c r="F40" s="15"/>
      <c r="G40" s="14"/>
      <c r="H40" s="16"/>
      <c r="I40" s="16"/>
      <c r="J40" s="15"/>
      <c r="K40" s="16"/>
      <c r="L40" s="21"/>
      <c r="M40" s="10">
        <f>IF(OR(I40="",J40="Tamamlandı",J40="İptal"),"",I40-TODAY())</f>
      </c>
      <c r="N40" s="12">
        <f>IF(E40="","",IF(AND(J40&lt;&gt;"Tamamlandı",J40&lt;&gt;"İptal",I40&lt;&gt;"",I40&lt;TODAY()),"Gecikti",IF(AND(J40="Tamamlandı",K40=""),"Tarih yok","")))</f>
      </c>
      <c r="O40" s="13"/>
    </row>
    <row r="41" spans="1:15" x14ac:dyDescent="0.25">
      <c r="A41" s="6">
        <v>36</v>
      </c>
      <c r="B41" s="14"/>
      <c r="C41" s="12">
        <f>IF(B41="","",IFERROR(INDEX('Çalışan Planları'!$C$6:$C$65,MATCH(B41,'Çalışan Planları'!$B$6:$B$65,0)),"Sicil bulunamadı"))</f>
      </c>
      <c r="D41" s="14"/>
      <c r="E41" s="13"/>
      <c r="F41" s="15"/>
      <c r="G41" s="14"/>
      <c r="H41" s="16"/>
      <c r="I41" s="16"/>
      <c r="J41" s="15"/>
      <c r="K41" s="16"/>
      <c r="L41" s="21"/>
      <c r="M41" s="10">
        <f>IF(OR(I41="",J41="Tamamlandı",J41="İptal"),"",I41-TODAY())</f>
      </c>
      <c r="N41" s="12">
        <f>IF(E41="","",IF(AND(J41&lt;&gt;"Tamamlandı",J41&lt;&gt;"İptal",I41&lt;&gt;"",I41&lt;TODAY()),"Gecikti",IF(AND(J41="Tamamlandı",K41=""),"Tarih yok","")))</f>
      </c>
      <c r="O41" s="13"/>
    </row>
    <row r="42" spans="1:15" x14ac:dyDescent="0.25">
      <c r="A42" s="6">
        <v>37</v>
      </c>
      <c r="B42" s="14"/>
      <c r="C42" s="12">
        <f>IF(B42="","",IFERROR(INDEX('Çalışan Planları'!$C$6:$C$65,MATCH(B42,'Çalışan Planları'!$B$6:$B$65,0)),"Sicil bulunamadı"))</f>
      </c>
      <c r="D42" s="14"/>
      <c r="E42" s="13"/>
      <c r="F42" s="15"/>
      <c r="G42" s="14"/>
      <c r="H42" s="16"/>
      <c r="I42" s="16"/>
      <c r="J42" s="15"/>
      <c r="K42" s="16"/>
      <c r="L42" s="21"/>
      <c r="M42" s="10">
        <f>IF(OR(I42="",J42="Tamamlandı",J42="İptal"),"",I42-TODAY())</f>
      </c>
      <c r="N42" s="12">
        <f>IF(E42="","",IF(AND(J42&lt;&gt;"Tamamlandı",J42&lt;&gt;"İptal",I42&lt;&gt;"",I42&lt;TODAY()),"Gecikti",IF(AND(J42="Tamamlandı",K42=""),"Tarih yok","")))</f>
      </c>
      <c r="O42" s="13"/>
    </row>
    <row r="43" spans="1:15" x14ac:dyDescent="0.25">
      <c r="A43" s="6">
        <v>38</v>
      </c>
      <c r="B43" s="14"/>
      <c r="C43" s="12">
        <f>IF(B43="","",IFERROR(INDEX('Çalışan Planları'!$C$6:$C$65,MATCH(B43,'Çalışan Planları'!$B$6:$B$65,0)),"Sicil bulunamadı"))</f>
      </c>
      <c r="D43" s="14"/>
      <c r="E43" s="13"/>
      <c r="F43" s="15"/>
      <c r="G43" s="14"/>
      <c r="H43" s="16"/>
      <c r="I43" s="16"/>
      <c r="J43" s="15"/>
      <c r="K43" s="16"/>
      <c r="L43" s="21"/>
      <c r="M43" s="10">
        <f>IF(OR(I43="",J43="Tamamlandı",J43="İptal"),"",I43-TODAY())</f>
      </c>
      <c r="N43" s="12">
        <f>IF(E43="","",IF(AND(J43&lt;&gt;"Tamamlandı",J43&lt;&gt;"İptal",I43&lt;&gt;"",I43&lt;TODAY()),"Gecikti",IF(AND(J43="Tamamlandı",K43=""),"Tarih yok","")))</f>
      </c>
      <c r="O43" s="13"/>
    </row>
    <row r="44" spans="1:15" x14ac:dyDescent="0.25">
      <c r="A44" s="6">
        <v>39</v>
      </c>
      <c r="B44" s="14"/>
      <c r="C44" s="12">
        <f>IF(B44="","",IFERROR(INDEX('Çalışan Planları'!$C$6:$C$65,MATCH(B44,'Çalışan Planları'!$B$6:$B$65,0)),"Sicil bulunamadı"))</f>
      </c>
      <c r="D44" s="14"/>
      <c r="E44" s="13"/>
      <c r="F44" s="15"/>
      <c r="G44" s="14"/>
      <c r="H44" s="16"/>
      <c r="I44" s="16"/>
      <c r="J44" s="15"/>
      <c r="K44" s="16"/>
      <c r="L44" s="21"/>
      <c r="M44" s="10">
        <f>IF(OR(I44="",J44="Tamamlandı",J44="İptal"),"",I44-TODAY())</f>
      </c>
      <c r="N44" s="12">
        <f>IF(E44="","",IF(AND(J44&lt;&gt;"Tamamlandı",J44&lt;&gt;"İptal",I44&lt;&gt;"",I44&lt;TODAY()),"Gecikti",IF(AND(J44="Tamamlandı",K44=""),"Tarih yok","")))</f>
      </c>
      <c r="O44" s="13"/>
    </row>
    <row r="45" spans="1:15" x14ac:dyDescent="0.25">
      <c r="A45" s="6">
        <v>40</v>
      </c>
      <c r="B45" s="14"/>
      <c r="C45" s="12">
        <f>IF(B45="","",IFERROR(INDEX('Çalışan Planları'!$C$6:$C$65,MATCH(B45,'Çalışan Planları'!$B$6:$B$65,0)),"Sicil bulunamadı"))</f>
      </c>
      <c r="D45" s="14"/>
      <c r="E45" s="13"/>
      <c r="F45" s="15"/>
      <c r="G45" s="14"/>
      <c r="H45" s="16"/>
      <c r="I45" s="16"/>
      <c r="J45" s="15"/>
      <c r="K45" s="16"/>
      <c r="L45" s="21"/>
      <c r="M45" s="10">
        <f>IF(OR(I45="",J45="Tamamlandı",J45="İptal"),"",I45-TODAY())</f>
      </c>
      <c r="N45" s="12">
        <f>IF(E45="","",IF(AND(J45&lt;&gt;"Tamamlandı",J45&lt;&gt;"İptal",I45&lt;&gt;"",I45&lt;TODAY()),"Gecikti",IF(AND(J45="Tamamlandı",K45=""),"Tarih yok","")))</f>
      </c>
      <c r="O45" s="13"/>
    </row>
    <row r="46" spans="1:15" x14ac:dyDescent="0.25">
      <c r="A46" s="6">
        <v>41</v>
      </c>
      <c r="B46" s="14"/>
      <c r="C46" s="12">
        <f>IF(B46="","",IFERROR(INDEX('Çalışan Planları'!$C$6:$C$65,MATCH(B46,'Çalışan Planları'!$B$6:$B$65,0)),"Sicil bulunamadı"))</f>
      </c>
      <c r="D46" s="14"/>
      <c r="E46" s="13"/>
      <c r="F46" s="15"/>
      <c r="G46" s="14"/>
      <c r="H46" s="16"/>
      <c r="I46" s="16"/>
      <c r="J46" s="15"/>
      <c r="K46" s="16"/>
      <c r="L46" s="21"/>
      <c r="M46" s="10">
        <f>IF(OR(I46="",J46="Tamamlandı",J46="İptal"),"",I46-TODAY())</f>
      </c>
      <c r="N46" s="12">
        <f>IF(E46="","",IF(AND(J46&lt;&gt;"Tamamlandı",J46&lt;&gt;"İptal",I46&lt;&gt;"",I46&lt;TODAY()),"Gecikti",IF(AND(J46="Tamamlandı",K46=""),"Tarih yok","")))</f>
      </c>
      <c r="O46" s="13"/>
    </row>
    <row r="47" spans="1:15" x14ac:dyDescent="0.25">
      <c r="A47" s="6">
        <v>42</v>
      </c>
      <c r="B47" s="14"/>
      <c r="C47" s="12">
        <f>IF(B47="","",IFERROR(INDEX('Çalışan Planları'!$C$6:$C$65,MATCH(B47,'Çalışan Planları'!$B$6:$B$65,0)),"Sicil bulunamadı"))</f>
      </c>
      <c r="D47" s="14"/>
      <c r="E47" s="13"/>
      <c r="F47" s="15"/>
      <c r="G47" s="14"/>
      <c r="H47" s="16"/>
      <c r="I47" s="16"/>
      <c r="J47" s="15"/>
      <c r="K47" s="16"/>
      <c r="L47" s="21"/>
      <c r="M47" s="10">
        <f>IF(OR(I47="",J47="Tamamlandı",J47="İptal"),"",I47-TODAY())</f>
      </c>
      <c r="N47" s="12">
        <f>IF(E47="","",IF(AND(J47&lt;&gt;"Tamamlandı",J47&lt;&gt;"İptal",I47&lt;&gt;"",I47&lt;TODAY()),"Gecikti",IF(AND(J47="Tamamlandı",K47=""),"Tarih yok","")))</f>
      </c>
      <c r="O47" s="13"/>
    </row>
    <row r="48" spans="1:15" x14ac:dyDescent="0.25">
      <c r="A48" s="6">
        <v>43</v>
      </c>
      <c r="B48" s="14"/>
      <c r="C48" s="12">
        <f>IF(B48="","",IFERROR(INDEX('Çalışan Planları'!$C$6:$C$65,MATCH(B48,'Çalışan Planları'!$B$6:$B$65,0)),"Sicil bulunamadı"))</f>
      </c>
      <c r="D48" s="14"/>
      <c r="E48" s="13"/>
      <c r="F48" s="15"/>
      <c r="G48" s="14"/>
      <c r="H48" s="16"/>
      <c r="I48" s="16"/>
      <c r="J48" s="15"/>
      <c r="K48" s="16"/>
      <c r="L48" s="21"/>
      <c r="M48" s="10">
        <f>IF(OR(I48="",J48="Tamamlandı",J48="İptal"),"",I48-TODAY())</f>
      </c>
      <c r="N48" s="12">
        <f>IF(E48="","",IF(AND(J48&lt;&gt;"Tamamlandı",J48&lt;&gt;"İptal",I48&lt;&gt;"",I48&lt;TODAY()),"Gecikti",IF(AND(J48="Tamamlandı",K48=""),"Tarih yok","")))</f>
      </c>
      <c r="O48" s="13"/>
    </row>
    <row r="49" spans="1:15" x14ac:dyDescent="0.25">
      <c r="A49" s="6">
        <v>44</v>
      </c>
      <c r="B49" s="14"/>
      <c r="C49" s="12">
        <f>IF(B49="","",IFERROR(INDEX('Çalışan Planları'!$C$6:$C$65,MATCH(B49,'Çalışan Planları'!$B$6:$B$65,0)),"Sicil bulunamadı"))</f>
      </c>
      <c r="D49" s="14"/>
      <c r="E49" s="13"/>
      <c r="F49" s="15"/>
      <c r="G49" s="14"/>
      <c r="H49" s="16"/>
      <c r="I49" s="16"/>
      <c r="J49" s="15"/>
      <c r="K49" s="16"/>
      <c r="L49" s="21"/>
      <c r="M49" s="10">
        <f>IF(OR(I49="",J49="Tamamlandı",J49="İptal"),"",I49-TODAY())</f>
      </c>
      <c r="N49" s="12">
        <f>IF(E49="","",IF(AND(J49&lt;&gt;"Tamamlandı",J49&lt;&gt;"İptal",I49&lt;&gt;"",I49&lt;TODAY()),"Gecikti",IF(AND(J49="Tamamlandı",K49=""),"Tarih yok","")))</f>
      </c>
      <c r="O49" s="13"/>
    </row>
    <row r="50" spans="1:15" x14ac:dyDescent="0.25">
      <c r="A50" s="6">
        <v>45</v>
      </c>
      <c r="B50" s="14"/>
      <c r="C50" s="12">
        <f>IF(B50="","",IFERROR(INDEX('Çalışan Planları'!$C$6:$C$65,MATCH(B50,'Çalışan Planları'!$B$6:$B$65,0)),"Sicil bulunamadı"))</f>
      </c>
      <c r="D50" s="14"/>
      <c r="E50" s="13"/>
      <c r="F50" s="15"/>
      <c r="G50" s="14"/>
      <c r="H50" s="16"/>
      <c r="I50" s="16"/>
      <c r="J50" s="15"/>
      <c r="K50" s="16"/>
      <c r="L50" s="21"/>
      <c r="M50" s="10">
        <f>IF(OR(I50="",J50="Tamamlandı",J50="İptal"),"",I50-TODAY())</f>
      </c>
      <c r="N50" s="12">
        <f>IF(E50="","",IF(AND(J50&lt;&gt;"Tamamlandı",J50&lt;&gt;"İptal",I50&lt;&gt;"",I50&lt;TODAY()),"Gecikti",IF(AND(J50="Tamamlandı",K50=""),"Tarih yok","")))</f>
      </c>
      <c r="O50" s="13"/>
    </row>
    <row r="51" spans="1:15" x14ac:dyDescent="0.25">
      <c r="A51" s="6">
        <v>46</v>
      </c>
      <c r="B51" s="14"/>
      <c r="C51" s="12">
        <f>IF(B51="","",IFERROR(INDEX('Çalışan Planları'!$C$6:$C$65,MATCH(B51,'Çalışan Planları'!$B$6:$B$65,0)),"Sicil bulunamadı"))</f>
      </c>
      <c r="D51" s="14"/>
      <c r="E51" s="13"/>
      <c r="F51" s="15"/>
      <c r="G51" s="14"/>
      <c r="H51" s="16"/>
      <c r="I51" s="16"/>
      <c r="J51" s="15"/>
      <c r="K51" s="16"/>
      <c r="L51" s="21"/>
      <c r="M51" s="10">
        <f>IF(OR(I51="",J51="Tamamlandı",J51="İptal"),"",I51-TODAY())</f>
      </c>
      <c r="N51" s="12">
        <f>IF(E51="","",IF(AND(J51&lt;&gt;"Tamamlandı",J51&lt;&gt;"İptal",I51&lt;&gt;"",I51&lt;TODAY()),"Gecikti",IF(AND(J51="Tamamlandı",K51=""),"Tarih yok","")))</f>
      </c>
      <c r="O51" s="13"/>
    </row>
    <row r="52" spans="1:15" x14ac:dyDescent="0.25">
      <c r="A52" s="6">
        <v>47</v>
      </c>
      <c r="B52" s="14"/>
      <c r="C52" s="12">
        <f>IF(B52="","",IFERROR(INDEX('Çalışan Planları'!$C$6:$C$65,MATCH(B52,'Çalışan Planları'!$B$6:$B$65,0)),"Sicil bulunamadı"))</f>
      </c>
      <c r="D52" s="14"/>
      <c r="E52" s="13"/>
      <c r="F52" s="15"/>
      <c r="G52" s="14"/>
      <c r="H52" s="16"/>
      <c r="I52" s="16"/>
      <c r="J52" s="15"/>
      <c r="K52" s="16"/>
      <c r="L52" s="21"/>
      <c r="M52" s="10">
        <f>IF(OR(I52="",J52="Tamamlandı",J52="İptal"),"",I52-TODAY())</f>
      </c>
      <c r="N52" s="12">
        <f>IF(E52="","",IF(AND(J52&lt;&gt;"Tamamlandı",J52&lt;&gt;"İptal",I52&lt;&gt;"",I52&lt;TODAY()),"Gecikti",IF(AND(J52="Tamamlandı",K52=""),"Tarih yok","")))</f>
      </c>
      <c r="O52" s="13"/>
    </row>
    <row r="53" spans="1:15" x14ac:dyDescent="0.25">
      <c r="A53" s="6">
        <v>48</v>
      </c>
      <c r="B53" s="14"/>
      <c r="C53" s="12">
        <f>IF(B53="","",IFERROR(INDEX('Çalışan Planları'!$C$6:$C$65,MATCH(B53,'Çalışan Planları'!$B$6:$B$65,0)),"Sicil bulunamadı"))</f>
      </c>
      <c r="D53" s="14"/>
      <c r="E53" s="13"/>
      <c r="F53" s="15"/>
      <c r="G53" s="14"/>
      <c r="H53" s="16"/>
      <c r="I53" s="16"/>
      <c r="J53" s="15"/>
      <c r="K53" s="16"/>
      <c r="L53" s="21"/>
      <c r="M53" s="10">
        <f>IF(OR(I53="",J53="Tamamlandı",J53="İptal"),"",I53-TODAY())</f>
      </c>
      <c r="N53" s="12">
        <f>IF(E53="","",IF(AND(J53&lt;&gt;"Tamamlandı",J53&lt;&gt;"İptal",I53&lt;&gt;"",I53&lt;TODAY()),"Gecikti",IF(AND(J53="Tamamlandı",K53=""),"Tarih yok","")))</f>
      </c>
      <c r="O53" s="13"/>
    </row>
    <row r="54" spans="1:15" x14ac:dyDescent="0.25">
      <c r="A54" s="6">
        <v>49</v>
      </c>
      <c r="B54" s="14"/>
      <c r="C54" s="12">
        <f>IF(B54="","",IFERROR(INDEX('Çalışan Planları'!$C$6:$C$65,MATCH(B54,'Çalışan Planları'!$B$6:$B$65,0)),"Sicil bulunamadı"))</f>
      </c>
      <c r="D54" s="14"/>
      <c r="E54" s="13"/>
      <c r="F54" s="15"/>
      <c r="G54" s="14"/>
      <c r="H54" s="16"/>
      <c r="I54" s="16"/>
      <c r="J54" s="15"/>
      <c r="K54" s="16"/>
      <c r="L54" s="21"/>
      <c r="M54" s="10">
        <f>IF(OR(I54="",J54="Tamamlandı",J54="İptal"),"",I54-TODAY())</f>
      </c>
      <c r="N54" s="12">
        <f>IF(E54="","",IF(AND(J54&lt;&gt;"Tamamlandı",J54&lt;&gt;"İptal",I54&lt;&gt;"",I54&lt;TODAY()),"Gecikti",IF(AND(J54="Tamamlandı",K54=""),"Tarih yok","")))</f>
      </c>
      <c r="O54" s="13"/>
    </row>
    <row r="55" spans="1:15" x14ac:dyDescent="0.25">
      <c r="A55" s="6">
        <v>50</v>
      </c>
      <c r="B55" s="14"/>
      <c r="C55" s="12">
        <f>IF(B55="","",IFERROR(INDEX('Çalışan Planları'!$C$6:$C$65,MATCH(B55,'Çalışan Planları'!$B$6:$B$65,0)),"Sicil bulunamadı"))</f>
      </c>
      <c r="D55" s="14"/>
      <c r="E55" s="13"/>
      <c r="F55" s="15"/>
      <c r="G55" s="14"/>
      <c r="H55" s="16"/>
      <c r="I55" s="16"/>
      <c r="J55" s="15"/>
      <c r="K55" s="16"/>
      <c r="L55" s="21"/>
      <c r="M55" s="10">
        <f>IF(OR(I55="",J55="Tamamlandı",J55="İptal"),"",I55-TODAY())</f>
      </c>
      <c r="N55" s="12">
        <f>IF(E55="","",IF(AND(J55&lt;&gt;"Tamamlandı",J55&lt;&gt;"İptal",I55&lt;&gt;"",I55&lt;TODAY()),"Gecikti",IF(AND(J55="Tamamlandı",K55=""),"Tarih yok","")))</f>
      </c>
      <c r="O55" s="13"/>
    </row>
    <row r="56" spans="1:15" x14ac:dyDescent="0.25">
      <c r="A56" s="6">
        <v>51</v>
      </c>
      <c r="B56" s="14"/>
      <c r="C56" s="12">
        <f>IF(B56="","",IFERROR(INDEX('Çalışan Planları'!$C$6:$C$65,MATCH(B56,'Çalışan Planları'!$B$6:$B$65,0)),"Sicil bulunamadı"))</f>
      </c>
      <c r="D56" s="14"/>
      <c r="E56" s="13"/>
      <c r="F56" s="15"/>
      <c r="G56" s="14"/>
      <c r="H56" s="16"/>
      <c r="I56" s="16"/>
      <c r="J56" s="15"/>
      <c r="K56" s="16"/>
      <c r="L56" s="21"/>
      <c r="M56" s="10">
        <f>IF(OR(I56="",J56="Tamamlandı",J56="İptal"),"",I56-TODAY())</f>
      </c>
      <c r="N56" s="12">
        <f>IF(E56="","",IF(AND(J56&lt;&gt;"Tamamlandı",J56&lt;&gt;"İptal",I56&lt;&gt;"",I56&lt;TODAY()),"Gecikti",IF(AND(J56="Tamamlandı",K56=""),"Tarih yok","")))</f>
      </c>
      <c r="O56" s="13"/>
    </row>
    <row r="57" spans="1:15" x14ac:dyDescent="0.25">
      <c r="A57" s="6">
        <v>52</v>
      </c>
      <c r="B57" s="14"/>
      <c r="C57" s="12">
        <f>IF(B57="","",IFERROR(INDEX('Çalışan Planları'!$C$6:$C$65,MATCH(B57,'Çalışan Planları'!$B$6:$B$65,0)),"Sicil bulunamadı"))</f>
      </c>
      <c r="D57" s="14"/>
      <c r="E57" s="13"/>
      <c r="F57" s="15"/>
      <c r="G57" s="14"/>
      <c r="H57" s="16"/>
      <c r="I57" s="16"/>
      <c r="J57" s="15"/>
      <c r="K57" s="16"/>
      <c r="L57" s="21"/>
      <c r="M57" s="10">
        <f>IF(OR(I57="",J57="Tamamlandı",J57="İptal"),"",I57-TODAY())</f>
      </c>
      <c r="N57" s="12">
        <f>IF(E57="","",IF(AND(J57&lt;&gt;"Tamamlandı",J57&lt;&gt;"İptal",I57&lt;&gt;"",I57&lt;TODAY()),"Gecikti",IF(AND(J57="Tamamlandı",K57=""),"Tarih yok","")))</f>
      </c>
      <c r="O57" s="13"/>
    </row>
    <row r="58" spans="1:15" x14ac:dyDescent="0.25">
      <c r="A58" s="6">
        <v>53</v>
      </c>
      <c r="B58" s="14"/>
      <c r="C58" s="12">
        <f>IF(B58="","",IFERROR(INDEX('Çalışan Planları'!$C$6:$C$65,MATCH(B58,'Çalışan Planları'!$B$6:$B$65,0)),"Sicil bulunamadı"))</f>
      </c>
      <c r="D58" s="14"/>
      <c r="E58" s="13"/>
      <c r="F58" s="15"/>
      <c r="G58" s="14"/>
      <c r="H58" s="16"/>
      <c r="I58" s="16"/>
      <c r="J58" s="15"/>
      <c r="K58" s="16"/>
      <c r="L58" s="21"/>
      <c r="M58" s="10">
        <f>IF(OR(I58="",J58="Tamamlandı",J58="İptal"),"",I58-TODAY())</f>
      </c>
      <c r="N58" s="12">
        <f>IF(E58="","",IF(AND(J58&lt;&gt;"Tamamlandı",J58&lt;&gt;"İptal",I58&lt;&gt;"",I58&lt;TODAY()),"Gecikti",IF(AND(J58="Tamamlandı",K58=""),"Tarih yok","")))</f>
      </c>
      <c r="O58" s="13"/>
    </row>
    <row r="59" spans="1:15" x14ac:dyDescent="0.25">
      <c r="A59" s="6">
        <v>54</v>
      </c>
      <c r="B59" s="14"/>
      <c r="C59" s="12">
        <f>IF(B59="","",IFERROR(INDEX('Çalışan Planları'!$C$6:$C$65,MATCH(B59,'Çalışan Planları'!$B$6:$B$65,0)),"Sicil bulunamadı"))</f>
      </c>
      <c r="D59" s="14"/>
      <c r="E59" s="13"/>
      <c r="F59" s="15"/>
      <c r="G59" s="14"/>
      <c r="H59" s="16"/>
      <c r="I59" s="16"/>
      <c r="J59" s="15"/>
      <c r="K59" s="16"/>
      <c r="L59" s="21"/>
      <c r="M59" s="10">
        <f>IF(OR(I59="",J59="Tamamlandı",J59="İptal"),"",I59-TODAY())</f>
      </c>
      <c r="N59" s="12">
        <f>IF(E59="","",IF(AND(J59&lt;&gt;"Tamamlandı",J59&lt;&gt;"İptal",I59&lt;&gt;"",I59&lt;TODAY()),"Gecikti",IF(AND(J59="Tamamlandı",K59=""),"Tarih yok","")))</f>
      </c>
      <c r="O59" s="13"/>
    </row>
    <row r="60" spans="1:15" x14ac:dyDescent="0.25">
      <c r="A60" s="6">
        <v>55</v>
      </c>
      <c r="B60" s="14"/>
      <c r="C60" s="12">
        <f>IF(B60="","",IFERROR(INDEX('Çalışan Planları'!$C$6:$C$65,MATCH(B60,'Çalışan Planları'!$B$6:$B$65,0)),"Sicil bulunamadı"))</f>
      </c>
      <c r="D60" s="14"/>
      <c r="E60" s="13"/>
      <c r="F60" s="15"/>
      <c r="G60" s="14"/>
      <c r="H60" s="16"/>
      <c r="I60" s="16"/>
      <c r="J60" s="15"/>
      <c r="K60" s="16"/>
      <c r="L60" s="21"/>
      <c r="M60" s="10">
        <f>IF(OR(I60="",J60="Tamamlandı",J60="İptal"),"",I60-TODAY())</f>
      </c>
      <c r="N60" s="12">
        <f>IF(E60="","",IF(AND(J60&lt;&gt;"Tamamlandı",J60&lt;&gt;"İptal",I60&lt;&gt;"",I60&lt;TODAY()),"Gecikti",IF(AND(J60="Tamamlandı",K60=""),"Tarih yok","")))</f>
      </c>
      <c r="O60" s="13"/>
    </row>
    <row r="61" spans="1:15" x14ac:dyDescent="0.25">
      <c r="A61" s="6">
        <v>56</v>
      </c>
      <c r="B61" s="14"/>
      <c r="C61" s="12">
        <f>IF(B61="","",IFERROR(INDEX('Çalışan Planları'!$C$6:$C$65,MATCH(B61,'Çalışan Planları'!$B$6:$B$65,0)),"Sicil bulunamadı"))</f>
      </c>
      <c r="D61" s="14"/>
      <c r="E61" s="13"/>
      <c r="F61" s="15"/>
      <c r="G61" s="14"/>
      <c r="H61" s="16"/>
      <c r="I61" s="16"/>
      <c r="J61" s="15"/>
      <c r="K61" s="16"/>
      <c r="L61" s="21"/>
      <c r="M61" s="10">
        <f>IF(OR(I61="",J61="Tamamlandı",J61="İptal"),"",I61-TODAY())</f>
      </c>
      <c r="N61" s="12">
        <f>IF(E61="","",IF(AND(J61&lt;&gt;"Tamamlandı",J61&lt;&gt;"İptal",I61&lt;&gt;"",I61&lt;TODAY()),"Gecikti",IF(AND(J61="Tamamlandı",K61=""),"Tarih yok","")))</f>
      </c>
      <c r="O61" s="13"/>
    </row>
    <row r="62" spans="1:15" x14ac:dyDescent="0.25">
      <c r="A62" s="6">
        <v>57</v>
      </c>
      <c r="B62" s="14"/>
      <c r="C62" s="12">
        <f>IF(B62="","",IFERROR(INDEX('Çalışan Planları'!$C$6:$C$65,MATCH(B62,'Çalışan Planları'!$B$6:$B$65,0)),"Sicil bulunamadı"))</f>
      </c>
      <c r="D62" s="14"/>
      <c r="E62" s="13"/>
      <c r="F62" s="15"/>
      <c r="G62" s="14"/>
      <c r="H62" s="16"/>
      <c r="I62" s="16"/>
      <c r="J62" s="15"/>
      <c r="K62" s="16"/>
      <c r="L62" s="21"/>
      <c r="M62" s="10">
        <f>IF(OR(I62="",J62="Tamamlandı",J62="İptal"),"",I62-TODAY())</f>
      </c>
      <c r="N62" s="12">
        <f>IF(E62="","",IF(AND(J62&lt;&gt;"Tamamlandı",J62&lt;&gt;"İptal",I62&lt;&gt;"",I62&lt;TODAY()),"Gecikti",IF(AND(J62="Tamamlandı",K62=""),"Tarih yok","")))</f>
      </c>
      <c r="O62" s="13"/>
    </row>
    <row r="63" spans="1:15" x14ac:dyDescent="0.25">
      <c r="A63" s="6">
        <v>58</v>
      </c>
      <c r="B63" s="14"/>
      <c r="C63" s="12">
        <f>IF(B63="","",IFERROR(INDEX('Çalışan Planları'!$C$6:$C$65,MATCH(B63,'Çalışan Planları'!$B$6:$B$65,0)),"Sicil bulunamadı"))</f>
      </c>
      <c r="D63" s="14"/>
      <c r="E63" s="13"/>
      <c r="F63" s="15"/>
      <c r="G63" s="14"/>
      <c r="H63" s="16"/>
      <c r="I63" s="16"/>
      <c r="J63" s="15"/>
      <c r="K63" s="16"/>
      <c r="L63" s="21"/>
      <c r="M63" s="10">
        <f>IF(OR(I63="",J63="Tamamlandı",J63="İptal"),"",I63-TODAY())</f>
      </c>
      <c r="N63" s="12">
        <f>IF(E63="","",IF(AND(J63&lt;&gt;"Tamamlandı",J63&lt;&gt;"İptal",I63&lt;&gt;"",I63&lt;TODAY()),"Gecikti",IF(AND(J63="Tamamlandı",K63=""),"Tarih yok","")))</f>
      </c>
      <c r="O63" s="13"/>
    </row>
    <row r="64" spans="1:15" x14ac:dyDescent="0.25">
      <c r="A64" s="6">
        <v>59</v>
      </c>
      <c r="B64" s="14"/>
      <c r="C64" s="12">
        <f>IF(B64="","",IFERROR(INDEX('Çalışan Planları'!$C$6:$C$65,MATCH(B64,'Çalışan Planları'!$B$6:$B$65,0)),"Sicil bulunamadı"))</f>
      </c>
      <c r="D64" s="14"/>
      <c r="E64" s="13"/>
      <c r="F64" s="15"/>
      <c r="G64" s="14"/>
      <c r="H64" s="16"/>
      <c r="I64" s="16"/>
      <c r="J64" s="15"/>
      <c r="K64" s="16"/>
      <c r="L64" s="21"/>
      <c r="M64" s="10">
        <f>IF(OR(I64="",J64="Tamamlandı",J64="İptal"),"",I64-TODAY())</f>
      </c>
      <c r="N64" s="12">
        <f>IF(E64="","",IF(AND(J64&lt;&gt;"Tamamlandı",J64&lt;&gt;"İptal",I64&lt;&gt;"",I64&lt;TODAY()),"Gecikti",IF(AND(J64="Tamamlandı",K64=""),"Tarih yok","")))</f>
      </c>
      <c r="O64" s="13"/>
    </row>
    <row r="65" spans="1:15" x14ac:dyDescent="0.25">
      <c r="A65" s="6">
        <v>60</v>
      </c>
      <c r="B65" s="14"/>
      <c r="C65" s="12">
        <f>IF(B65="","",IFERROR(INDEX('Çalışan Planları'!$C$6:$C$65,MATCH(B65,'Çalışan Planları'!$B$6:$B$65,0)),"Sicil bulunamadı"))</f>
      </c>
      <c r="D65" s="14"/>
      <c r="E65" s="13"/>
      <c r="F65" s="15"/>
      <c r="G65" s="14"/>
      <c r="H65" s="16"/>
      <c r="I65" s="16"/>
      <c r="J65" s="15"/>
      <c r="K65" s="16"/>
      <c r="L65" s="21"/>
      <c r="M65" s="10">
        <f>IF(OR(I65="",J65="Tamamlandı",J65="İptal"),"",I65-TODAY())</f>
      </c>
      <c r="N65" s="12">
        <f>IF(E65="","",IF(AND(J65&lt;&gt;"Tamamlandı",J65&lt;&gt;"İptal",I65&lt;&gt;"",I65&lt;TODAY()),"Gecikti",IF(AND(J65="Tamamlandı",K65=""),"Tarih yok","")))</f>
      </c>
      <c r="O65" s="13"/>
    </row>
    <row r="66" spans="1:15" x14ac:dyDescent="0.25">
      <c r="A66" s="6">
        <v>61</v>
      </c>
      <c r="B66" s="14"/>
      <c r="C66" s="12">
        <f>IF(B66="","",IFERROR(INDEX('Çalışan Planları'!$C$6:$C$65,MATCH(B66,'Çalışan Planları'!$B$6:$B$65,0)),"Sicil bulunamadı"))</f>
      </c>
      <c r="D66" s="14"/>
      <c r="E66" s="13"/>
      <c r="F66" s="15"/>
      <c r="G66" s="14"/>
      <c r="H66" s="16"/>
      <c r="I66" s="16"/>
      <c r="J66" s="15"/>
      <c r="K66" s="16"/>
      <c r="L66" s="21"/>
      <c r="M66" s="10">
        <f>IF(OR(I66="",J66="Tamamlandı",J66="İptal"),"",I66-TODAY())</f>
      </c>
      <c r="N66" s="12">
        <f>IF(E66="","",IF(AND(J66&lt;&gt;"Tamamlandı",J66&lt;&gt;"İptal",I66&lt;&gt;"",I66&lt;TODAY()),"Gecikti",IF(AND(J66="Tamamlandı",K66=""),"Tarih yok","")))</f>
      </c>
      <c r="O66" s="13"/>
    </row>
    <row r="67" spans="1:15" x14ac:dyDescent="0.25">
      <c r="A67" s="6">
        <v>62</v>
      </c>
      <c r="B67" s="14"/>
      <c r="C67" s="12">
        <f>IF(B67="","",IFERROR(INDEX('Çalışan Planları'!$C$6:$C$65,MATCH(B67,'Çalışan Planları'!$B$6:$B$65,0)),"Sicil bulunamadı"))</f>
      </c>
      <c r="D67" s="14"/>
      <c r="E67" s="13"/>
      <c r="F67" s="15"/>
      <c r="G67" s="14"/>
      <c r="H67" s="16"/>
      <c r="I67" s="16"/>
      <c r="J67" s="15"/>
      <c r="K67" s="16"/>
      <c r="L67" s="21"/>
      <c r="M67" s="10">
        <f>IF(OR(I67="",J67="Tamamlandı",J67="İptal"),"",I67-TODAY())</f>
      </c>
      <c r="N67" s="12">
        <f>IF(E67="","",IF(AND(J67&lt;&gt;"Tamamlandı",J67&lt;&gt;"İptal",I67&lt;&gt;"",I67&lt;TODAY()),"Gecikti",IF(AND(J67="Tamamlandı",K67=""),"Tarih yok","")))</f>
      </c>
      <c r="O67" s="13"/>
    </row>
    <row r="68" spans="1:15" x14ac:dyDescent="0.25">
      <c r="A68" s="6">
        <v>63</v>
      </c>
      <c r="B68" s="14"/>
      <c r="C68" s="12">
        <f>IF(B68="","",IFERROR(INDEX('Çalışan Planları'!$C$6:$C$65,MATCH(B68,'Çalışan Planları'!$B$6:$B$65,0)),"Sicil bulunamadı"))</f>
      </c>
      <c r="D68" s="14"/>
      <c r="E68" s="13"/>
      <c r="F68" s="15"/>
      <c r="G68" s="14"/>
      <c r="H68" s="16"/>
      <c r="I68" s="16"/>
      <c r="J68" s="15"/>
      <c r="K68" s="16"/>
      <c r="L68" s="21"/>
      <c r="M68" s="10">
        <f>IF(OR(I68="",J68="Tamamlandı",J68="İptal"),"",I68-TODAY())</f>
      </c>
      <c r="N68" s="12">
        <f>IF(E68="","",IF(AND(J68&lt;&gt;"Tamamlandı",J68&lt;&gt;"İptal",I68&lt;&gt;"",I68&lt;TODAY()),"Gecikti",IF(AND(J68="Tamamlandı",K68=""),"Tarih yok","")))</f>
      </c>
      <c r="O68" s="13"/>
    </row>
    <row r="69" spans="1:15" x14ac:dyDescent="0.25">
      <c r="A69" s="6">
        <v>64</v>
      </c>
      <c r="B69" s="14"/>
      <c r="C69" s="12">
        <f>IF(B69="","",IFERROR(INDEX('Çalışan Planları'!$C$6:$C$65,MATCH(B69,'Çalışan Planları'!$B$6:$B$65,0)),"Sicil bulunamadı"))</f>
      </c>
      <c r="D69" s="14"/>
      <c r="E69" s="13"/>
      <c r="F69" s="15"/>
      <c r="G69" s="14"/>
      <c r="H69" s="16"/>
      <c r="I69" s="16"/>
      <c r="J69" s="15"/>
      <c r="K69" s="16"/>
      <c r="L69" s="21"/>
      <c r="M69" s="10">
        <f>IF(OR(I69="",J69="Tamamlandı",J69="İptal"),"",I69-TODAY())</f>
      </c>
      <c r="N69" s="12">
        <f>IF(E69="","",IF(AND(J69&lt;&gt;"Tamamlandı",J69&lt;&gt;"İptal",I69&lt;&gt;"",I69&lt;TODAY()),"Gecikti",IF(AND(J69="Tamamlandı",K69=""),"Tarih yok","")))</f>
      </c>
      <c r="O69" s="13"/>
    </row>
    <row r="70" spans="1:15" x14ac:dyDescent="0.25">
      <c r="A70" s="6">
        <v>65</v>
      </c>
      <c r="B70" s="14"/>
      <c r="C70" s="12">
        <f>IF(B70="","",IFERROR(INDEX('Çalışan Planları'!$C$6:$C$65,MATCH(B70,'Çalışan Planları'!$B$6:$B$65,0)),"Sicil bulunamadı"))</f>
      </c>
      <c r="D70" s="14"/>
      <c r="E70" s="13"/>
      <c r="F70" s="15"/>
      <c r="G70" s="14"/>
      <c r="H70" s="16"/>
      <c r="I70" s="16"/>
      <c r="J70" s="15"/>
      <c r="K70" s="16"/>
      <c r="L70" s="21"/>
      <c r="M70" s="10">
        <f>IF(OR(I70="",J70="Tamamlandı",J70="İptal"),"",I70-TODAY())</f>
      </c>
      <c r="N70" s="12">
        <f>IF(E70="","",IF(AND(J70&lt;&gt;"Tamamlandı",J70&lt;&gt;"İptal",I70&lt;&gt;"",I70&lt;TODAY()),"Gecikti",IF(AND(J70="Tamamlandı",K70=""),"Tarih yok","")))</f>
      </c>
      <c r="O70" s="13"/>
    </row>
    <row r="71" spans="1:15" x14ac:dyDescent="0.25">
      <c r="A71" s="6">
        <v>66</v>
      </c>
      <c r="B71" s="14"/>
      <c r="C71" s="12">
        <f>IF(B71="","",IFERROR(INDEX('Çalışan Planları'!$C$6:$C$65,MATCH(B71,'Çalışan Planları'!$B$6:$B$65,0)),"Sicil bulunamadı"))</f>
      </c>
      <c r="D71" s="14"/>
      <c r="E71" s="13"/>
      <c r="F71" s="15"/>
      <c r="G71" s="14"/>
      <c r="H71" s="16"/>
      <c r="I71" s="16"/>
      <c r="J71" s="15"/>
      <c r="K71" s="16"/>
      <c r="L71" s="21"/>
      <c r="M71" s="10">
        <f>IF(OR(I71="",J71="Tamamlandı",J71="İptal"),"",I71-TODAY())</f>
      </c>
      <c r="N71" s="12">
        <f>IF(E71="","",IF(AND(J71&lt;&gt;"Tamamlandı",J71&lt;&gt;"İptal",I71&lt;&gt;"",I71&lt;TODAY()),"Gecikti",IF(AND(J71="Tamamlandı",K71=""),"Tarih yok","")))</f>
      </c>
      <c r="O71" s="13"/>
    </row>
    <row r="72" spans="1:15" x14ac:dyDescent="0.25">
      <c r="A72" s="6">
        <v>67</v>
      </c>
      <c r="B72" s="14"/>
      <c r="C72" s="12">
        <f>IF(B72="","",IFERROR(INDEX('Çalışan Planları'!$C$6:$C$65,MATCH(B72,'Çalışan Planları'!$B$6:$B$65,0)),"Sicil bulunamadı"))</f>
      </c>
      <c r="D72" s="14"/>
      <c r="E72" s="13"/>
      <c r="F72" s="15"/>
      <c r="G72" s="14"/>
      <c r="H72" s="16"/>
      <c r="I72" s="16"/>
      <c r="J72" s="15"/>
      <c r="K72" s="16"/>
      <c r="L72" s="21"/>
      <c r="M72" s="10">
        <f>IF(OR(I72="",J72="Tamamlandı",J72="İptal"),"",I72-TODAY())</f>
      </c>
      <c r="N72" s="12">
        <f>IF(E72="","",IF(AND(J72&lt;&gt;"Tamamlandı",J72&lt;&gt;"İptal",I72&lt;&gt;"",I72&lt;TODAY()),"Gecikti",IF(AND(J72="Tamamlandı",K72=""),"Tarih yok","")))</f>
      </c>
      <c r="O72" s="13"/>
    </row>
    <row r="73" spans="1:15" x14ac:dyDescent="0.25">
      <c r="A73" s="6">
        <v>68</v>
      </c>
      <c r="B73" s="14"/>
      <c r="C73" s="12">
        <f>IF(B73="","",IFERROR(INDEX('Çalışan Planları'!$C$6:$C$65,MATCH(B73,'Çalışan Planları'!$B$6:$B$65,0)),"Sicil bulunamadı"))</f>
      </c>
      <c r="D73" s="14"/>
      <c r="E73" s="13"/>
      <c r="F73" s="15"/>
      <c r="G73" s="14"/>
      <c r="H73" s="16"/>
      <c r="I73" s="16"/>
      <c r="J73" s="15"/>
      <c r="K73" s="16"/>
      <c r="L73" s="21"/>
      <c r="M73" s="10">
        <f>IF(OR(I73="",J73="Tamamlandı",J73="İptal"),"",I73-TODAY())</f>
      </c>
      <c r="N73" s="12">
        <f>IF(E73="","",IF(AND(J73&lt;&gt;"Tamamlandı",J73&lt;&gt;"İptal",I73&lt;&gt;"",I73&lt;TODAY()),"Gecikti",IF(AND(J73="Tamamlandı",K73=""),"Tarih yok","")))</f>
      </c>
      <c r="O73" s="13"/>
    </row>
    <row r="74" spans="1:15" x14ac:dyDescent="0.25">
      <c r="A74" s="6">
        <v>69</v>
      </c>
      <c r="B74" s="14"/>
      <c r="C74" s="12">
        <f>IF(B74="","",IFERROR(INDEX('Çalışan Planları'!$C$6:$C$65,MATCH(B74,'Çalışan Planları'!$B$6:$B$65,0)),"Sicil bulunamadı"))</f>
      </c>
      <c r="D74" s="14"/>
      <c r="E74" s="13"/>
      <c r="F74" s="15"/>
      <c r="G74" s="14"/>
      <c r="H74" s="16"/>
      <c r="I74" s="16"/>
      <c r="J74" s="15"/>
      <c r="K74" s="16"/>
      <c r="L74" s="21"/>
      <c r="M74" s="10">
        <f>IF(OR(I74="",J74="Tamamlandı",J74="İptal"),"",I74-TODAY())</f>
      </c>
      <c r="N74" s="12">
        <f>IF(E74="","",IF(AND(J74&lt;&gt;"Tamamlandı",J74&lt;&gt;"İptal",I74&lt;&gt;"",I74&lt;TODAY()),"Gecikti",IF(AND(J74="Tamamlandı",K74=""),"Tarih yok","")))</f>
      </c>
      <c r="O74" s="13"/>
    </row>
    <row r="75" spans="1:15" x14ac:dyDescent="0.25">
      <c r="A75" s="6">
        <v>70</v>
      </c>
      <c r="B75" s="14"/>
      <c r="C75" s="12">
        <f>IF(B75="","",IFERROR(INDEX('Çalışan Planları'!$C$6:$C$65,MATCH(B75,'Çalışan Planları'!$B$6:$B$65,0)),"Sicil bulunamadı"))</f>
      </c>
      <c r="D75" s="14"/>
      <c r="E75" s="13"/>
      <c r="F75" s="15"/>
      <c r="G75" s="14"/>
      <c r="H75" s="16"/>
      <c r="I75" s="16"/>
      <c r="J75" s="15"/>
      <c r="K75" s="16"/>
      <c r="L75" s="21"/>
      <c r="M75" s="10">
        <f>IF(OR(I75="",J75="Tamamlandı",J75="İptal"),"",I75-TODAY())</f>
      </c>
      <c r="N75" s="12">
        <f>IF(E75="","",IF(AND(J75&lt;&gt;"Tamamlandı",J75&lt;&gt;"İptal",I75&lt;&gt;"",I75&lt;TODAY()),"Gecikti",IF(AND(J75="Tamamlandı",K75=""),"Tarih yok","")))</f>
      </c>
      <c r="O75" s="13"/>
    </row>
    <row r="76" spans="1:15" x14ac:dyDescent="0.25">
      <c r="A76" s="6">
        <v>71</v>
      </c>
      <c r="B76" s="14"/>
      <c r="C76" s="12">
        <f>IF(B76="","",IFERROR(INDEX('Çalışan Planları'!$C$6:$C$65,MATCH(B76,'Çalışan Planları'!$B$6:$B$65,0)),"Sicil bulunamadı"))</f>
      </c>
      <c r="D76" s="14"/>
      <c r="E76" s="13"/>
      <c r="F76" s="15"/>
      <c r="G76" s="14"/>
      <c r="H76" s="16"/>
      <c r="I76" s="16"/>
      <c r="J76" s="15"/>
      <c r="K76" s="16"/>
      <c r="L76" s="21"/>
      <c r="M76" s="10">
        <f>IF(OR(I76="",J76="Tamamlandı",J76="İptal"),"",I76-TODAY())</f>
      </c>
      <c r="N76" s="12">
        <f>IF(E76="","",IF(AND(J76&lt;&gt;"Tamamlandı",J76&lt;&gt;"İptal",I76&lt;&gt;"",I76&lt;TODAY()),"Gecikti",IF(AND(J76="Tamamlandı",K76=""),"Tarih yok","")))</f>
      </c>
      <c r="O76" s="13"/>
    </row>
    <row r="77" spans="1:15" x14ac:dyDescent="0.25">
      <c r="A77" s="6">
        <v>72</v>
      </c>
      <c r="B77" s="14"/>
      <c r="C77" s="12">
        <f>IF(B77="","",IFERROR(INDEX('Çalışan Planları'!$C$6:$C$65,MATCH(B77,'Çalışan Planları'!$B$6:$B$65,0)),"Sicil bulunamadı"))</f>
      </c>
      <c r="D77" s="14"/>
      <c r="E77" s="13"/>
      <c r="F77" s="15"/>
      <c r="G77" s="14"/>
      <c r="H77" s="16"/>
      <c r="I77" s="16"/>
      <c r="J77" s="15"/>
      <c r="K77" s="16"/>
      <c r="L77" s="21"/>
      <c r="M77" s="10">
        <f>IF(OR(I77="",J77="Tamamlandı",J77="İptal"),"",I77-TODAY())</f>
      </c>
      <c r="N77" s="12">
        <f>IF(E77="","",IF(AND(J77&lt;&gt;"Tamamlandı",J77&lt;&gt;"İptal",I77&lt;&gt;"",I77&lt;TODAY()),"Gecikti",IF(AND(J77="Tamamlandı",K77=""),"Tarih yok","")))</f>
      </c>
      <c r="O77" s="13"/>
    </row>
    <row r="78" spans="1:15" x14ac:dyDescent="0.25">
      <c r="A78" s="6">
        <v>73</v>
      </c>
      <c r="B78" s="14"/>
      <c r="C78" s="12">
        <f>IF(B78="","",IFERROR(INDEX('Çalışan Planları'!$C$6:$C$65,MATCH(B78,'Çalışan Planları'!$B$6:$B$65,0)),"Sicil bulunamadı"))</f>
      </c>
      <c r="D78" s="14"/>
      <c r="E78" s="13"/>
      <c r="F78" s="15"/>
      <c r="G78" s="14"/>
      <c r="H78" s="16"/>
      <c r="I78" s="16"/>
      <c r="J78" s="15"/>
      <c r="K78" s="16"/>
      <c r="L78" s="21"/>
      <c r="M78" s="10">
        <f>IF(OR(I78="",J78="Tamamlandı",J78="İptal"),"",I78-TODAY())</f>
      </c>
      <c r="N78" s="12">
        <f>IF(E78="","",IF(AND(J78&lt;&gt;"Tamamlandı",J78&lt;&gt;"İptal",I78&lt;&gt;"",I78&lt;TODAY()),"Gecikti",IF(AND(J78="Tamamlandı",K78=""),"Tarih yok","")))</f>
      </c>
      <c r="O78" s="13"/>
    </row>
    <row r="79" spans="1:15" x14ac:dyDescent="0.25">
      <c r="A79" s="6">
        <v>74</v>
      </c>
      <c r="B79" s="14"/>
      <c r="C79" s="12">
        <f>IF(B79="","",IFERROR(INDEX('Çalışan Planları'!$C$6:$C$65,MATCH(B79,'Çalışan Planları'!$B$6:$B$65,0)),"Sicil bulunamadı"))</f>
      </c>
      <c r="D79" s="14"/>
      <c r="E79" s="13"/>
      <c r="F79" s="15"/>
      <c r="G79" s="14"/>
      <c r="H79" s="16"/>
      <c r="I79" s="16"/>
      <c r="J79" s="15"/>
      <c r="K79" s="16"/>
      <c r="L79" s="21"/>
      <c r="M79" s="10">
        <f>IF(OR(I79="",J79="Tamamlandı",J79="İptal"),"",I79-TODAY())</f>
      </c>
      <c r="N79" s="12">
        <f>IF(E79="","",IF(AND(J79&lt;&gt;"Tamamlandı",J79&lt;&gt;"İptal",I79&lt;&gt;"",I79&lt;TODAY()),"Gecikti",IF(AND(J79="Tamamlandı",K79=""),"Tarih yok","")))</f>
      </c>
      <c r="O79" s="13"/>
    </row>
    <row r="80" spans="1:15" x14ac:dyDescent="0.25">
      <c r="A80" s="6">
        <v>75</v>
      </c>
      <c r="B80" s="14"/>
      <c r="C80" s="12">
        <f>IF(B80="","",IFERROR(INDEX('Çalışan Planları'!$C$6:$C$65,MATCH(B80,'Çalışan Planları'!$B$6:$B$65,0)),"Sicil bulunamadı"))</f>
      </c>
      <c r="D80" s="14"/>
      <c r="E80" s="13"/>
      <c r="F80" s="15"/>
      <c r="G80" s="14"/>
      <c r="H80" s="16"/>
      <c r="I80" s="16"/>
      <c r="J80" s="15"/>
      <c r="K80" s="16"/>
      <c r="L80" s="21"/>
      <c r="M80" s="10">
        <f>IF(OR(I80="",J80="Tamamlandı",J80="İptal"),"",I80-TODAY())</f>
      </c>
      <c r="N80" s="12">
        <f>IF(E80="","",IF(AND(J80&lt;&gt;"Tamamlandı",J80&lt;&gt;"İptal",I80&lt;&gt;"",I80&lt;TODAY()),"Gecikti",IF(AND(J80="Tamamlandı",K80=""),"Tarih yok","")))</f>
      </c>
      <c r="O80" s="13"/>
    </row>
    <row r="81" spans="1:15" x14ac:dyDescent="0.25">
      <c r="A81" s="6">
        <v>76</v>
      </c>
      <c r="B81" s="14"/>
      <c r="C81" s="12">
        <f>IF(B81="","",IFERROR(INDEX('Çalışan Planları'!$C$6:$C$65,MATCH(B81,'Çalışan Planları'!$B$6:$B$65,0)),"Sicil bulunamadı"))</f>
      </c>
      <c r="D81" s="14"/>
      <c r="E81" s="13"/>
      <c r="F81" s="15"/>
      <c r="G81" s="14"/>
      <c r="H81" s="16"/>
      <c r="I81" s="16"/>
      <c r="J81" s="15"/>
      <c r="K81" s="16"/>
      <c r="L81" s="21"/>
      <c r="M81" s="10">
        <f>IF(OR(I81="",J81="Tamamlandı",J81="İptal"),"",I81-TODAY())</f>
      </c>
      <c r="N81" s="12">
        <f>IF(E81="","",IF(AND(J81&lt;&gt;"Tamamlandı",J81&lt;&gt;"İptal",I81&lt;&gt;"",I81&lt;TODAY()),"Gecikti",IF(AND(J81="Tamamlandı",K81=""),"Tarih yok","")))</f>
      </c>
      <c r="O81" s="13"/>
    </row>
    <row r="82" spans="1:15" x14ac:dyDescent="0.25">
      <c r="A82" s="6">
        <v>77</v>
      </c>
      <c r="B82" s="14"/>
      <c r="C82" s="12">
        <f>IF(B82="","",IFERROR(INDEX('Çalışan Planları'!$C$6:$C$65,MATCH(B82,'Çalışan Planları'!$B$6:$B$65,0)),"Sicil bulunamadı"))</f>
      </c>
      <c r="D82" s="14"/>
      <c r="E82" s="13"/>
      <c r="F82" s="15"/>
      <c r="G82" s="14"/>
      <c r="H82" s="16"/>
      <c r="I82" s="16"/>
      <c r="J82" s="15"/>
      <c r="K82" s="16"/>
      <c r="L82" s="21"/>
      <c r="M82" s="10">
        <f>IF(OR(I82="",J82="Tamamlandı",J82="İptal"),"",I82-TODAY())</f>
      </c>
      <c r="N82" s="12">
        <f>IF(E82="","",IF(AND(J82&lt;&gt;"Tamamlandı",J82&lt;&gt;"İptal",I82&lt;&gt;"",I82&lt;TODAY()),"Gecikti",IF(AND(J82="Tamamlandı",K82=""),"Tarih yok","")))</f>
      </c>
      <c r="O82" s="13"/>
    </row>
    <row r="83" spans="1:15" x14ac:dyDescent="0.25">
      <c r="A83" s="6">
        <v>78</v>
      </c>
      <c r="B83" s="14"/>
      <c r="C83" s="12">
        <f>IF(B83="","",IFERROR(INDEX('Çalışan Planları'!$C$6:$C$65,MATCH(B83,'Çalışan Planları'!$B$6:$B$65,0)),"Sicil bulunamadı"))</f>
      </c>
      <c r="D83" s="14"/>
      <c r="E83" s="13"/>
      <c r="F83" s="15"/>
      <c r="G83" s="14"/>
      <c r="H83" s="16"/>
      <c r="I83" s="16"/>
      <c r="J83" s="15"/>
      <c r="K83" s="16"/>
      <c r="L83" s="21"/>
      <c r="M83" s="10">
        <f>IF(OR(I83="",J83="Tamamlandı",J83="İptal"),"",I83-TODAY())</f>
      </c>
      <c r="N83" s="12">
        <f>IF(E83="","",IF(AND(J83&lt;&gt;"Tamamlandı",J83&lt;&gt;"İptal",I83&lt;&gt;"",I83&lt;TODAY()),"Gecikti",IF(AND(J83="Tamamlandı",K83=""),"Tarih yok","")))</f>
      </c>
      <c r="O83" s="13"/>
    </row>
    <row r="84" spans="1:15" x14ac:dyDescent="0.25">
      <c r="A84" s="6">
        <v>79</v>
      </c>
      <c r="B84" s="14"/>
      <c r="C84" s="12">
        <f>IF(B84="","",IFERROR(INDEX('Çalışan Planları'!$C$6:$C$65,MATCH(B84,'Çalışan Planları'!$B$6:$B$65,0)),"Sicil bulunamadı"))</f>
      </c>
      <c r="D84" s="14"/>
      <c r="E84" s="13"/>
      <c r="F84" s="15"/>
      <c r="G84" s="14"/>
      <c r="H84" s="16"/>
      <c r="I84" s="16"/>
      <c r="J84" s="15"/>
      <c r="K84" s="16"/>
      <c r="L84" s="21"/>
      <c r="M84" s="10">
        <f>IF(OR(I84="",J84="Tamamlandı",J84="İptal"),"",I84-TODAY())</f>
      </c>
      <c r="N84" s="12">
        <f>IF(E84="","",IF(AND(J84&lt;&gt;"Tamamlandı",J84&lt;&gt;"İptal",I84&lt;&gt;"",I84&lt;TODAY()),"Gecikti",IF(AND(J84="Tamamlandı",K84=""),"Tarih yok","")))</f>
      </c>
      <c r="O84" s="13"/>
    </row>
    <row r="85" spans="1:15" x14ac:dyDescent="0.25">
      <c r="A85" s="6">
        <v>80</v>
      </c>
      <c r="B85" s="14"/>
      <c r="C85" s="12">
        <f>IF(B85="","",IFERROR(INDEX('Çalışan Planları'!$C$6:$C$65,MATCH(B85,'Çalışan Planları'!$B$6:$B$65,0)),"Sicil bulunamadı"))</f>
      </c>
      <c r="D85" s="14"/>
      <c r="E85" s="13"/>
      <c r="F85" s="15"/>
      <c r="G85" s="14"/>
      <c r="H85" s="16"/>
      <c r="I85" s="16"/>
      <c r="J85" s="15"/>
      <c r="K85" s="16"/>
      <c r="L85" s="21"/>
      <c r="M85" s="10">
        <f>IF(OR(I85="",J85="Tamamlandı",J85="İptal"),"",I85-TODAY())</f>
      </c>
      <c r="N85" s="12">
        <f>IF(E85="","",IF(AND(J85&lt;&gt;"Tamamlandı",J85&lt;&gt;"İptal",I85&lt;&gt;"",I85&lt;TODAY()),"Gecikti",IF(AND(J85="Tamamlandı",K85=""),"Tarih yok","")))</f>
      </c>
      <c r="O85" s="13"/>
    </row>
    <row r="86" spans="1:15" x14ac:dyDescent="0.25">
      <c r="A86" s="6">
        <v>81</v>
      </c>
      <c r="B86" s="14"/>
      <c r="C86" s="12">
        <f>IF(B86="","",IFERROR(INDEX('Çalışan Planları'!$C$6:$C$65,MATCH(B86,'Çalışan Planları'!$B$6:$B$65,0)),"Sicil bulunamadı"))</f>
      </c>
      <c r="D86" s="14"/>
      <c r="E86" s="13"/>
      <c r="F86" s="15"/>
      <c r="G86" s="14"/>
      <c r="H86" s="16"/>
      <c r="I86" s="16"/>
      <c r="J86" s="15"/>
      <c r="K86" s="16"/>
      <c r="L86" s="21"/>
      <c r="M86" s="10">
        <f>IF(OR(I86="",J86="Tamamlandı",J86="İptal"),"",I86-TODAY())</f>
      </c>
      <c r="N86" s="12">
        <f>IF(E86="","",IF(AND(J86&lt;&gt;"Tamamlandı",J86&lt;&gt;"İptal",I86&lt;&gt;"",I86&lt;TODAY()),"Gecikti",IF(AND(J86="Tamamlandı",K86=""),"Tarih yok","")))</f>
      </c>
      <c r="O86" s="13"/>
    </row>
    <row r="87" spans="1:15" x14ac:dyDescent="0.25">
      <c r="A87" s="6">
        <v>82</v>
      </c>
      <c r="B87" s="14"/>
      <c r="C87" s="12">
        <f>IF(B87="","",IFERROR(INDEX('Çalışan Planları'!$C$6:$C$65,MATCH(B87,'Çalışan Planları'!$B$6:$B$65,0)),"Sicil bulunamadı"))</f>
      </c>
      <c r="D87" s="14"/>
      <c r="E87" s="13"/>
      <c r="F87" s="15"/>
      <c r="G87" s="14"/>
      <c r="H87" s="16"/>
      <c r="I87" s="16"/>
      <c r="J87" s="15"/>
      <c r="K87" s="16"/>
      <c r="L87" s="21"/>
      <c r="M87" s="10">
        <f>IF(OR(I87="",J87="Tamamlandı",J87="İptal"),"",I87-TODAY())</f>
      </c>
      <c r="N87" s="12">
        <f>IF(E87="","",IF(AND(J87&lt;&gt;"Tamamlandı",J87&lt;&gt;"İptal",I87&lt;&gt;"",I87&lt;TODAY()),"Gecikti",IF(AND(J87="Tamamlandı",K87=""),"Tarih yok","")))</f>
      </c>
      <c r="O87" s="13"/>
    </row>
    <row r="88" spans="1:15" x14ac:dyDescent="0.25">
      <c r="A88" s="6">
        <v>83</v>
      </c>
      <c r="B88" s="14"/>
      <c r="C88" s="12">
        <f>IF(B88="","",IFERROR(INDEX('Çalışan Planları'!$C$6:$C$65,MATCH(B88,'Çalışan Planları'!$B$6:$B$65,0)),"Sicil bulunamadı"))</f>
      </c>
      <c r="D88" s="14"/>
      <c r="E88" s="13"/>
      <c r="F88" s="15"/>
      <c r="G88" s="14"/>
      <c r="H88" s="16"/>
      <c r="I88" s="16"/>
      <c r="J88" s="15"/>
      <c r="K88" s="16"/>
      <c r="L88" s="21"/>
      <c r="M88" s="10">
        <f>IF(OR(I88="",J88="Tamamlandı",J88="İptal"),"",I88-TODAY())</f>
      </c>
      <c r="N88" s="12">
        <f>IF(E88="","",IF(AND(J88&lt;&gt;"Tamamlandı",J88&lt;&gt;"İptal",I88&lt;&gt;"",I88&lt;TODAY()),"Gecikti",IF(AND(J88="Tamamlandı",K88=""),"Tarih yok","")))</f>
      </c>
      <c r="O88" s="13"/>
    </row>
    <row r="89" spans="1:15" x14ac:dyDescent="0.25">
      <c r="A89" s="6">
        <v>84</v>
      </c>
      <c r="B89" s="14"/>
      <c r="C89" s="12">
        <f>IF(B89="","",IFERROR(INDEX('Çalışan Planları'!$C$6:$C$65,MATCH(B89,'Çalışan Planları'!$B$6:$B$65,0)),"Sicil bulunamadı"))</f>
      </c>
      <c r="D89" s="14"/>
      <c r="E89" s="13"/>
      <c r="F89" s="15"/>
      <c r="G89" s="14"/>
      <c r="H89" s="16"/>
      <c r="I89" s="16"/>
      <c r="J89" s="15"/>
      <c r="K89" s="16"/>
      <c r="L89" s="21"/>
      <c r="M89" s="10">
        <f>IF(OR(I89="",J89="Tamamlandı",J89="İptal"),"",I89-TODAY())</f>
      </c>
      <c r="N89" s="12">
        <f>IF(E89="","",IF(AND(J89&lt;&gt;"Tamamlandı",J89&lt;&gt;"İptal",I89&lt;&gt;"",I89&lt;TODAY()),"Gecikti",IF(AND(J89="Tamamlandı",K89=""),"Tarih yok","")))</f>
      </c>
      <c r="O89" s="13"/>
    </row>
    <row r="90" spans="1:15" x14ac:dyDescent="0.25">
      <c r="A90" s="6">
        <v>85</v>
      </c>
      <c r="B90" s="14"/>
      <c r="C90" s="12">
        <f>IF(B90="","",IFERROR(INDEX('Çalışan Planları'!$C$6:$C$65,MATCH(B90,'Çalışan Planları'!$B$6:$B$65,0)),"Sicil bulunamadı"))</f>
      </c>
      <c r="D90" s="14"/>
      <c r="E90" s="13"/>
      <c r="F90" s="15"/>
      <c r="G90" s="14"/>
      <c r="H90" s="16"/>
      <c r="I90" s="16"/>
      <c r="J90" s="15"/>
      <c r="K90" s="16"/>
      <c r="L90" s="21"/>
      <c r="M90" s="10">
        <f>IF(OR(I90="",J90="Tamamlandı",J90="İptal"),"",I90-TODAY())</f>
      </c>
      <c r="N90" s="12">
        <f>IF(E90="","",IF(AND(J90&lt;&gt;"Tamamlandı",J90&lt;&gt;"İptal",I90&lt;&gt;"",I90&lt;TODAY()),"Gecikti",IF(AND(J90="Tamamlandı",K90=""),"Tarih yok","")))</f>
      </c>
      <c r="O90" s="13"/>
    </row>
    <row r="91" spans="1:15" x14ac:dyDescent="0.25">
      <c r="A91" s="6">
        <v>86</v>
      </c>
      <c r="B91" s="14"/>
      <c r="C91" s="12">
        <f>IF(B91="","",IFERROR(INDEX('Çalışan Planları'!$C$6:$C$65,MATCH(B91,'Çalışan Planları'!$B$6:$B$65,0)),"Sicil bulunamadı"))</f>
      </c>
      <c r="D91" s="14"/>
      <c r="E91" s="13"/>
      <c r="F91" s="15"/>
      <c r="G91" s="14"/>
      <c r="H91" s="16"/>
      <c r="I91" s="16"/>
      <c r="J91" s="15"/>
      <c r="K91" s="16"/>
      <c r="L91" s="21"/>
      <c r="M91" s="10">
        <f>IF(OR(I91="",J91="Tamamlandı",J91="İptal"),"",I91-TODAY())</f>
      </c>
      <c r="N91" s="12">
        <f>IF(E91="","",IF(AND(J91&lt;&gt;"Tamamlandı",J91&lt;&gt;"İptal",I91&lt;&gt;"",I91&lt;TODAY()),"Gecikti",IF(AND(J91="Tamamlandı",K91=""),"Tarih yok","")))</f>
      </c>
      <c r="O91" s="13"/>
    </row>
    <row r="92" spans="1:15" x14ac:dyDescent="0.25">
      <c r="A92" s="6">
        <v>87</v>
      </c>
      <c r="B92" s="14"/>
      <c r="C92" s="12">
        <f>IF(B92="","",IFERROR(INDEX('Çalışan Planları'!$C$6:$C$65,MATCH(B92,'Çalışan Planları'!$B$6:$B$65,0)),"Sicil bulunamadı"))</f>
      </c>
      <c r="D92" s="14"/>
      <c r="E92" s="13"/>
      <c r="F92" s="15"/>
      <c r="G92" s="14"/>
      <c r="H92" s="16"/>
      <c r="I92" s="16"/>
      <c r="J92" s="15"/>
      <c r="K92" s="16"/>
      <c r="L92" s="21"/>
      <c r="M92" s="10">
        <f>IF(OR(I92="",J92="Tamamlandı",J92="İptal"),"",I92-TODAY())</f>
      </c>
      <c r="N92" s="12">
        <f>IF(E92="","",IF(AND(J92&lt;&gt;"Tamamlandı",J92&lt;&gt;"İptal",I92&lt;&gt;"",I92&lt;TODAY()),"Gecikti",IF(AND(J92="Tamamlandı",K92=""),"Tarih yok","")))</f>
      </c>
      <c r="O92" s="13"/>
    </row>
    <row r="93" spans="1:15" x14ac:dyDescent="0.25">
      <c r="A93" s="6">
        <v>88</v>
      </c>
      <c r="B93" s="14"/>
      <c r="C93" s="12">
        <f>IF(B93="","",IFERROR(INDEX('Çalışan Planları'!$C$6:$C$65,MATCH(B93,'Çalışan Planları'!$B$6:$B$65,0)),"Sicil bulunamadı"))</f>
      </c>
      <c r="D93" s="14"/>
      <c r="E93" s="13"/>
      <c r="F93" s="15"/>
      <c r="G93" s="14"/>
      <c r="H93" s="16"/>
      <c r="I93" s="16"/>
      <c r="J93" s="15"/>
      <c r="K93" s="16"/>
      <c r="L93" s="21"/>
      <c r="M93" s="10">
        <f>IF(OR(I93="",J93="Tamamlandı",J93="İptal"),"",I93-TODAY())</f>
      </c>
      <c r="N93" s="12">
        <f>IF(E93="","",IF(AND(J93&lt;&gt;"Tamamlandı",J93&lt;&gt;"İptal",I93&lt;&gt;"",I93&lt;TODAY()),"Gecikti",IF(AND(J93="Tamamlandı",K93=""),"Tarih yok","")))</f>
      </c>
      <c r="O93" s="13"/>
    </row>
    <row r="94" spans="1:15" x14ac:dyDescent="0.25">
      <c r="A94" s="6">
        <v>89</v>
      </c>
      <c r="B94" s="14"/>
      <c r="C94" s="12">
        <f>IF(B94="","",IFERROR(INDEX('Çalışan Planları'!$C$6:$C$65,MATCH(B94,'Çalışan Planları'!$B$6:$B$65,0)),"Sicil bulunamadı"))</f>
      </c>
      <c r="D94" s="14"/>
      <c r="E94" s="13"/>
      <c r="F94" s="15"/>
      <c r="G94" s="14"/>
      <c r="H94" s="16"/>
      <c r="I94" s="16"/>
      <c r="J94" s="15"/>
      <c r="K94" s="16"/>
      <c r="L94" s="21"/>
      <c r="M94" s="10">
        <f>IF(OR(I94="",J94="Tamamlandı",J94="İptal"),"",I94-TODAY())</f>
      </c>
      <c r="N94" s="12">
        <f>IF(E94="","",IF(AND(J94&lt;&gt;"Tamamlandı",J94&lt;&gt;"İptal",I94&lt;&gt;"",I94&lt;TODAY()),"Gecikti",IF(AND(J94="Tamamlandı",K94=""),"Tarih yok","")))</f>
      </c>
      <c r="O94" s="13"/>
    </row>
    <row r="95" spans="1:15" x14ac:dyDescent="0.25">
      <c r="A95" s="6">
        <v>90</v>
      </c>
      <c r="B95" s="14"/>
      <c r="C95" s="12">
        <f>IF(B95="","",IFERROR(INDEX('Çalışan Planları'!$C$6:$C$65,MATCH(B95,'Çalışan Planları'!$B$6:$B$65,0)),"Sicil bulunamadı"))</f>
      </c>
      <c r="D95" s="14"/>
      <c r="E95" s="13"/>
      <c r="F95" s="15"/>
      <c r="G95" s="14"/>
      <c r="H95" s="16"/>
      <c r="I95" s="16"/>
      <c r="J95" s="15"/>
      <c r="K95" s="16"/>
      <c r="L95" s="21"/>
      <c r="M95" s="10">
        <f>IF(OR(I95="",J95="Tamamlandı",J95="İptal"),"",I95-TODAY())</f>
      </c>
      <c r="N95" s="12">
        <f>IF(E95="","",IF(AND(J95&lt;&gt;"Tamamlandı",J95&lt;&gt;"İptal",I95&lt;&gt;"",I95&lt;TODAY()),"Gecikti",IF(AND(J95="Tamamlandı",K95=""),"Tarih yok","")))</f>
      </c>
      <c r="O95" s="13"/>
    </row>
    <row r="96" spans="1:15" x14ac:dyDescent="0.25">
      <c r="A96" s="6">
        <v>91</v>
      </c>
      <c r="B96" s="14"/>
      <c r="C96" s="12">
        <f>IF(B96="","",IFERROR(INDEX('Çalışan Planları'!$C$6:$C$65,MATCH(B96,'Çalışan Planları'!$B$6:$B$65,0)),"Sicil bulunamadı"))</f>
      </c>
      <c r="D96" s="14"/>
      <c r="E96" s="13"/>
      <c r="F96" s="15"/>
      <c r="G96" s="14"/>
      <c r="H96" s="16"/>
      <c r="I96" s="16"/>
      <c r="J96" s="15"/>
      <c r="K96" s="16"/>
      <c r="L96" s="21"/>
      <c r="M96" s="10">
        <f>IF(OR(I96="",J96="Tamamlandı",J96="İptal"),"",I96-TODAY())</f>
      </c>
      <c r="N96" s="12">
        <f>IF(E96="","",IF(AND(J96&lt;&gt;"Tamamlandı",J96&lt;&gt;"İptal",I96&lt;&gt;"",I96&lt;TODAY()),"Gecikti",IF(AND(J96="Tamamlandı",K96=""),"Tarih yok","")))</f>
      </c>
      <c r="O96" s="13"/>
    </row>
    <row r="97" spans="1:15" x14ac:dyDescent="0.25">
      <c r="A97" s="6">
        <v>92</v>
      </c>
      <c r="B97" s="14"/>
      <c r="C97" s="12">
        <f>IF(B97="","",IFERROR(INDEX('Çalışan Planları'!$C$6:$C$65,MATCH(B97,'Çalışan Planları'!$B$6:$B$65,0)),"Sicil bulunamadı"))</f>
      </c>
      <c r="D97" s="14"/>
      <c r="E97" s="13"/>
      <c r="F97" s="15"/>
      <c r="G97" s="14"/>
      <c r="H97" s="16"/>
      <c r="I97" s="16"/>
      <c r="J97" s="15"/>
      <c r="K97" s="16"/>
      <c r="L97" s="21"/>
      <c r="M97" s="10">
        <f>IF(OR(I97="",J97="Tamamlandı",J97="İptal"),"",I97-TODAY())</f>
      </c>
      <c r="N97" s="12">
        <f>IF(E97="","",IF(AND(J97&lt;&gt;"Tamamlandı",J97&lt;&gt;"İptal",I97&lt;&gt;"",I97&lt;TODAY()),"Gecikti",IF(AND(J97="Tamamlandı",K97=""),"Tarih yok","")))</f>
      </c>
      <c r="O97" s="13"/>
    </row>
    <row r="98" spans="1:15" x14ac:dyDescent="0.25">
      <c r="A98" s="6">
        <v>93</v>
      </c>
      <c r="B98" s="14"/>
      <c r="C98" s="12">
        <f>IF(B98="","",IFERROR(INDEX('Çalışan Planları'!$C$6:$C$65,MATCH(B98,'Çalışan Planları'!$B$6:$B$65,0)),"Sicil bulunamadı"))</f>
      </c>
      <c r="D98" s="14"/>
      <c r="E98" s="13"/>
      <c r="F98" s="15"/>
      <c r="G98" s="14"/>
      <c r="H98" s="16"/>
      <c r="I98" s="16"/>
      <c r="J98" s="15"/>
      <c r="K98" s="16"/>
      <c r="L98" s="21"/>
      <c r="M98" s="10">
        <f>IF(OR(I98="",J98="Tamamlandı",J98="İptal"),"",I98-TODAY())</f>
      </c>
      <c r="N98" s="12">
        <f>IF(E98="","",IF(AND(J98&lt;&gt;"Tamamlandı",J98&lt;&gt;"İptal",I98&lt;&gt;"",I98&lt;TODAY()),"Gecikti",IF(AND(J98="Tamamlandı",K98=""),"Tarih yok","")))</f>
      </c>
      <c r="O98" s="13"/>
    </row>
    <row r="99" spans="1:15" x14ac:dyDescent="0.25">
      <c r="A99" s="6">
        <v>94</v>
      </c>
      <c r="B99" s="14"/>
      <c r="C99" s="12">
        <f>IF(B99="","",IFERROR(INDEX('Çalışan Planları'!$C$6:$C$65,MATCH(B99,'Çalışan Planları'!$B$6:$B$65,0)),"Sicil bulunamadı"))</f>
      </c>
      <c r="D99" s="14"/>
      <c r="E99" s="13"/>
      <c r="F99" s="15"/>
      <c r="G99" s="14"/>
      <c r="H99" s="16"/>
      <c r="I99" s="16"/>
      <c r="J99" s="15"/>
      <c r="K99" s="16"/>
      <c r="L99" s="21"/>
      <c r="M99" s="10">
        <f>IF(OR(I99="",J99="Tamamlandı",J99="İptal"),"",I99-TODAY())</f>
      </c>
      <c r="N99" s="12">
        <f>IF(E99="","",IF(AND(J99&lt;&gt;"Tamamlandı",J99&lt;&gt;"İptal",I99&lt;&gt;"",I99&lt;TODAY()),"Gecikti",IF(AND(J99="Tamamlandı",K99=""),"Tarih yok","")))</f>
      </c>
      <c r="O99" s="13"/>
    </row>
    <row r="100" spans="1:15" x14ac:dyDescent="0.25">
      <c r="A100" s="6">
        <v>95</v>
      </c>
      <c r="B100" s="14"/>
      <c r="C100" s="12">
        <f>IF(B100="","",IFERROR(INDEX('Çalışan Planları'!$C$6:$C$65,MATCH(B100,'Çalışan Planları'!$B$6:$B$65,0)),"Sicil bulunamadı"))</f>
      </c>
      <c r="D100" s="14"/>
      <c r="E100" s="13"/>
      <c r="F100" s="15"/>
      <c r="G100" s="14"/>
      <c r="H100" s="16"/>
      <c r="I100" s="16"/>
      <c r="J100" s="15"/>
      <c r="K100" s="16"/>
      <c r="L100" s="21"/>
      <c r="M100" s="10">
        <f>IF(OR(I100="",J100="Tamamlandı",J100="İptal"),"",I100-TODAY())</f>
      </c>
      <c r="N100" s="12">
        <f>IF(E100="","",IF(AND(J100&lt;&gt;"Tamamlandı",J100&lt;&gt;"İptal",I100&lt;&gt;"",I100&lt;TODAY()),"Gecikti",IF(AND(J100="Tamamlandı",K100=""),"Tarih yok","")))</f>
      </c>
      <c r="O100" s="13"/>
    </row>
    <row r="101" spans="1:15" x14ac:dyDescent="0.25">
      <c r="A101" s="6">
        <v>96</v>
      </c>
      <c r="B101" s="14"/>
      <c r="C101" s="12">
        <f>IF(B101="","",IFERROR(INDEX('Çalışan Planları'!$C$6:$C$65,MATCH(B101,'Çalışan Planları'!$B$6:$B$65,0)),"Sicil bulunamadı"))</f>
      </c>
      <c r="D101" s="14"/>
      <c r="E101" s="13"/>
      <c r="F101" s="15"/>
      <c r="G101" s="14"/>
      <c r="H101" s="16"/>
      <c r="I101" s="16"/>
      <c r="J101" s="15"/>
      <c r="K101" s="16"/>
      <c r="L101" s="21"/>
      <c r="M101" s="10">
        <f>IF(OR(I101="",J101="Tamamlandı",J101="İptal"),"",I101-TODAY())</f>
      </c>
      <c r="N101" s="12">
        <f>IF(E101="","",IF(AND(J101&lt;&gt;"Tamamlandı",J101&lt;&gt;"İptal",I101&lt;&gt;"",I101&lt;TODAY()),"Gecikti",IF(AND(J101="Tamamlandı",K101=""),"Tarih yok","")))</f>
      </c>
      <c r="O101" s="13"/>
    </row>
    <row r="102" spans="1:15" x14ac:dyDescent="0.25">
      <c r="A102" s="6">
        <v>97</v>
      </c>
      <c r="B102" s="14"/>
      <c r="C102" s="12">
        <f>IF(B102="","",IFERROR(INDEX('Çalışan Planları'!$C$6:$C$65,MATCH(B102,'Çalışan Planları'!$B$6:$B$65,0)),"Sicil bulunamadı"))</f>
      </c>
      <c r="D102" s="14"/>
      <c r="E102" s="13"/>
      <c r="F102" s="15"/>
      <c r="G102" s="14"/>
      <c r="H102" s="16"/>
      <c r="I102" s="16"/>
      <c r="J102" s="15"/>
      <c r="K102" s="16"/>
      <c r="L102" s="21"/>
      <c r="M102" s="10">
        <f>IF(OR(I102="",J102="Tamamlandı",J102="İptal"),"",I102-TODAY())</f>
      </c>
      <c r="N102" s="12">
        <f>IF(E102="","",IF(AND(J102&lt;&gt;"Tamamlandı",J102&lt;&gt;"İptal",I102&lt;&gt;"",I102&lt;TODAY()),"Gecikti",IF(AND(J102="Tamamlandı",K102=""),"Tarih yok","")))</f>
      </c>
      <c r="O102" s="13"/>
    </row>
    <row r="103" spans="1:15" x14ac:dyDescent="0.25">
      <c r="A103" s="6">
        <v>98</v>
      </c>
      <c r="B103" s="14"/>
      <c r="C103" s="12">
        <f>IF(B103="","",IFERROR(INDEX('Çalışan Planları'!$C$6:$C$65,MATCH(B103,'Çalışan Planları'!$B$6:$B$65,0)),"Sicil bulunamadı"))</f>
      </c>
      <c r="D103" s="14"/>
      <c r="E103" s="13"/>
      <c r="F103" s="15"/>
      <c r="G103" s="14"/>
      <c r="H103" s="16"/>
      <c r="I103" s="16"/>
      <c r="J103" s="15"/>
      <c r="K103" s="16"/>
      <c r="L103" s="21"/>
      <c r="M103" s="10">
        <f>IF(OR(I103="",J103="Tamamlandı",J103="İptal"),"",I103-TODAY())</f>
      </c>
      <c r="N103" s="12">
        <f>IF(E103="","",IF(AND(J103&lt;&gt;"Tamamlandı",J103&lt;&gt;"İptal",I103&lt;&gt;"",I103&lt;TODAY()),"Gecikti",IF(AND(J103="Tamamlandı",K103=""),"Tarih yok","")))</f>
      </c>
      <c r="O103" s="13"/>
    </row>
    <row r="104" spans="1:15" x14ac:dyDescent="0.25">
      <c r="A104" s="6">
        <v>99</v>
      </c>
      <c r="B104" s="14"/>
      <c r="C104" s="12">
        <f>IF(B104="","",IFERROR(INDEX('Çalışan Planları'!$C$6:$C$65,MATCH(B104,'Çalışan Planları'!$B$6:$B$65,0)),"Sicil bulunamadı"))</f>
      </c>
      <c r="D104" s="14"/>
      <c r="E104" s="13"/>
      <c r="F104" s="15"/>
      <c r="G104" s="14"/>
      <c r="H104" s="16"/>
      <c r="I104" s="16"/>
      <c r="J104" s="15"/>
      <c r="K104" s="16"/>
      <c r="L104" s="21"/>
      <c r="M104" s="10">
        <f>IF(OR(I104="",J104="Tamamlandı",J104="İptal"),"",I104-TODAY())</f>
      </c>
      <c r="N104" s="12">
        <f>IF(E104="","",IF(AND(J104&lt;&gt;"Tamamlandı",J104&lt;&gt;"İptal",I104&lt;&gt;"",I104&lt;TODAY()),"Gecikti",IF(AND(J104="Tamamlandı",K104=""),"Tarih yok","")))</f>
      </c>
      <c r="O104" s="13"/>
    </row>
    <row r="105" spans="1:15" x14ac:dyDescent="0.25">
      <c r="A105" s="6">
        <v>100</v>
      </c>
      <c r="B105" s="14"/>
      <c r="C105" s="12">
        <f>IF(B105="","",IFERROR(INDEX('Çalışan Planları'!$C$6:$C$65,MATCH(B105,'Çalışan Planları'!$B$6:$B$65,0)),"Sicil bulunamadı"))</f>
      </c>
      <c r="D105" s="14"/>
      <c r="E105" s="13"/>
      <c r="F105" s="15"/>
      <c r="G105" s="14"/>
      <c r="H105" s="16"/>
      <c r="I105" s="16"/>
      <c r="J105" s="15"/>
      <c r="K105" s="16"/>
      <c r="L105" s="21"/>
      <c r="M105" s="10">
        <f>IF(OR(I105="",J105="Tamamlandı",J105="İptal"),"",I105-TODAY())</f>
      </c>
      <c r="N105" s="12">
        <f>IF(E105="","",IF(AND(J105&lt;&gt;"Tamamlandı",J105&lt;&gt;"İptal",I105&lt;&gt;"",I105&lt;TODAY()),"Gecikti",IF(AND(J105="Tamamlandı",K105=""),"Tarih yok","")))</f>
      </c>
      <c r="O105" s="13"/>
    </row>
    <row r="106" spans="1:15" x14ac:dyDescent="0.25">
      <c r="A106" s="6">
        <v>101</v>
      </c>
      <c r="B106" s="14"/>
      <c r="C106" s="12">
        <f>IF(B106="","",IFERROR(INDEX('Çalışan Planları'!$C$6:$C$65,MATCH(B106,'Çalışan Planları'!$B$6:$B$65,0)),"Sicil bulunamadı"))</f>
      </c>
      <c r="D106" s="14"/>
      <c r="E106" s="13"/>
      <c r="F106" s="15"/>
      <c r="G106" s="14"/>
      <c r="H106" s="16"/>
      <c r="I106" s="16"/>
      <c r="J106" s="15"/>
      <c r="K106" s="16"/>
      <c r="L106" s="21"/>
      <c r="M106" s="10">
        <f>IF(OR(I106="",J106="Tamamlandı",J106="İptal"),"",I106-TODAY())</f>
      </c>
      <c r="N106" s="12">
        <f>IF(E106="","",IF(AND(J106&lt;&gt;"Tamamlandı",J106&lt;&gt;"İptal",I106&lt;&gt;"",I106&lt;TODAY()),"Gecikti",IF(AND(J106="Tamamlandı",K106=""),"Tarih yok","")))</f>
      </c>
      <c r="O106" s="13"/>
    </row>
    <row r="107" spans="1:15" x14ac:dyDescent="0.25">
      <c r="A107" s="6">
        <v>102</v>
      </c>
      <c r="B107" s="14"/>
      <c r="C107" s="12">
        <f>IF(B107="","",IFERROR(INDEX('Çalışan Planları'!$C$6:$C$65,MATCH(B107,'Çalışan Planları'!$B$6:$B$65,0)),"Sicil bulunamadı"))</f>
      </c>
      <c r="D107" s="14"/>
      <c r="E107" s="13"/>
      <c r="F107" s="15"/>
      <c r="G107" s="14"/>
      <c r="H107" s="16"/>
      <c r="I107" s="16"/>
      <c r="J107" s="15"/>
      <c r="K107" s="16"/>
      <c r="L107" s="21"/>
      <c r="M107" s="10">
        <f>IF(OR(I107="",J107="Tamamlandı",J107="İptal"),"",I107-TODAY())</f>
      </c>
      <c r="N107" s="12">
        <f>IF(E107="","",IF(AND(J107&lt;&gt;"Tamamlandı",J107&lt;&gt;"İptal",I107&lt;&gt;"",I107&lt;TODAY()),"Gecikti",IF(AND(J107="Tamamlandı",K107=""),"Tarih yok","")))</f>
      </c>
      <c r="O107" s="13"/>
    </row>
    <row r="108" spans="1:15" x14ac:dyDescent="0.25">
      <c r="A108" s="6">
        <v>103</v>
      </c>
      <c r="B108" s="14"/>
      <c r="C108" s="12">
        <f>IF(B108="","",IFERROR(INDEX('Çalışan Planları'!$C$6:$C$65,MATCH(B108,'Çalışan Planları'!$B$6:$B$65,0)),"Sicil bulunamadı"))</f>
      </c>
      <c r="D108" s="14"/>
      <c r="E108" s="13"/>
      <c r="F108" s="15"/>
      <c r="G108" s="14"/>
      <c r="H108" s="16"/>
      <c r="I108" s="16"/>
      <c r="J108" s="15"/>
      <c r="K108" s="16"/>
      <c r="L108" s="21"/>
      <c r="M108" s="10">
        <f>IF(OR(I108="",J108="Tamamlandı",J108="İptal"),"",I108-TODAY())</f>
      </c>
      <c r="N108" s="12">
        <f>IF(E108="","",IF(AND(J108&lt;&gt;"Tamamlandı",J108&lt;&gt;"İptal",I108&lt;&gt;"",I108&lt;TODAY()),"Gecikti",IF(AND(J108="Tamamlandı",K108=""),"Tarih yok","")))</f>
      </c>
      <c r="O108" s="13"/>
    </row>
    <row r="109" spans="1:15" x14ac:dyDescent="0.25">
      <c r="A109" s="6">
        <v>104</v>
      </c>
      <c r="B109" s="14"/>
      <c r="C109" s="12">
        <f>IF(B109="","",IFERROR(INDEX('Çalışan Planları'!$C$6:$C$65,MATCH(B109,'Çalışan Planları'!$B$6:$B$65,0)),"Sicil bulunamadı"))</f>
      </c>
      <c r="D109" s="14"/>
      <c r="E109" s="13"/>
      <c r="F109" s="15"/>
      <c r="G109" s="14"/>
      <c r="H109" s="16"/>
      <c r="I109" s="16"/>
      <c r="J109" s="15"/>
      <c r="K109" s="16"/>
      <c r="L109" s="21"/>
      <c r="M109" s="10">
        <f>IF(OR(I109="",J109="Tamamlandı",J109="İptal"),"",I109-TODAY())</f>
      </c>
      <c r="N109" s="12">
        <f>IF(E109="","",IF(AND(J109&lt;&gt;"Tamamlandı",J109&lt;&gt;"İptal",I109&lt;&gt;"",I109&lt;TODAY()),"Gecikti",IF(AND(J109="Tamamlandı",K109=""),"Tarih yok","")))</f>
      </c>
      <c r="O109" s="13"/>
    </row>
    <row r="110" spans="1:15" x14ac:dyDescent="0.25">
      <c r="A110" s="6">
        <v>105</v>
      </c>
      <c r="B110" s="14"/>
      <c r="C110" s="12">
        <f>IF(B110="","",IFERROR(INDEX('Çalışan Planları'!$C$6:$C$65,MATCH(B110,'Çalışan Planları'!$B$6:$B$65,0)),"Sicil bulunamadı"))</f>
      </c>
      <c r="D110" s="14"/>
      <c r="E110" s="13"/>
      <c r="F110" s="15"/>
      <c r="G110" s="14"/>
      <c r="H110" s="16"/>
      <c r="I110" s="16"/>
      <c r="J110" s="15"/>
      <c r="K110" s="16"/>
      <c r="L110" s="21"/>
      <c r="M110" s="10">
        <f>IF(OR(I110="",J110="Tamamlandı",J110="İptal"),"",I110-TODAY())</f>
      </c>
      <c r="N110" s="12">
        <f>IF(E110="","",IF(AND(J110&lt;&gt;"Tamamlandı",J110&lt;&gt;"İptal",I110&lt;&gt;"",I110&lt;TODAY()),"Gecikti",IF(AND(J110="Tamamlandı",K110=""),"Tarih yok","")))</f>
      </c>
      <c r="O110" s="13"/>
    </row>
    <row r="111" spans="1:15" x14ac:dyDescent="0.25">
      <c r="A111" s="6">
        <v>106</v>
      </c>
      <c r="B111" s="14"/>
      <c r="C111" s="12">
        <f>IF(B111="","",IFERROR(INDEX('Çalışan Planları'!$C$6:$C$65,MATCH(B111,'Çalışan Planları'!$B$6:$B$65,0)),"Sicil bulunamadı"))</f>
      </c>
      <c r="D111" s="14"/>
      <c r="E111" s="13"/>
      <c r="F111" s="15"/>
      <c r="G111" s="14"/>
      <c r="H111" s="16"/>
      <c r="I111" s="16"/>
      <c r="J111" s="15"/>
      <c r="K111" s="16"/>
      <c r="L111" s="21"/>
      <c r="M111" s="10">
        <f>IF(OR(I111="",J111="Tamamlandı",J111="İptal"),"",I111-TODAY())</f>
      </c>
      <c r="N111" s="12">
        <f>IF(E111="","",IF(AND(J111&lt;&gt;"Tamamlandı",J111&lt;&gt;"İptal",I111&lt;&gt;"",I111&lt;TODAY()),"Gecikti",IF(AND(J111="Tamamlandı",K111=""),"Tarih yok","")))</f>
      </c>
      <c r="O111" s="13"/>
    </row>
    <row r="112" spans="1:15" x14ac:dyDescent="0.25">
      <c r="A112" s="6">
        <v>107</v>
      </c>
      <c r="B112" s="14"/>
      <c r="C112" s="12">
        <f>IF(B112="","",IFERROR(INDEX('Çalışan Planları'!$C$6:$C$65,MATCH(B112,'Çalışan Planları'!$B$6:$B$65,0)),"Sicil bulunamadı"))</f>
      </c>
      <c r="D112" s="14"/>
      <c r="E112" s="13"/>
      <c r="F112" s="15"/>
      <c r="G112" s="14"/>
      <c r="H112" s="16"/>
      <c r="I112" s="16"/>
      <c r="J112" s="15"/>
      <c r="K112" s="16"/>
      <c r="L112" s="21"/>
      <c r="M112" s="10">
        <f>IF(OR(I112="",J112="Tamamlandı",J112="İptal"),"",I112-TODAY())</f>
      </c>
      <c r="N112" s="12">
        <f>IF(E112="","",IF(AND(J112&lt;&gt;"Tamamlandı",J112&lt;&gt;"İptal",I112&lt;&gt;"",I112&lt;TODAY()),"Gecikti",IF(AND(J112="Tamamlandı",K112=""),"Tarih yok","")))</f>
      </c>
      <c r="O112" s="13"/>
    </row>
    <row r="113" spans="1:15" x14ac:dyDescent="0.25">
      <c r="A113" s="6">
        <v>108</v>
      </c>
      <c r="B113" s="14"/>
      <c r="C113" s="12">
        <f>IF(B113="","",IFERROR(INDEX('Çalışan Planları'!$C$6:$C$65,MATCH(B113,'Çalışan Planları'!$B$6:$B$65,0)),"Sicil bulunamadı"))</f>
      </c>
      <c r="D113" s="14"/>
      <c r="E113" s="13"/>
      <c r="F113" s="15"/>
      <c r="G113" s="14"/>
      <c r="H113" s="16"/>
      <c r="I113" s="16"/>
      <c r="J113" s="15"/>
      <c r="K113" s="16"/>
      <c r="L113" s="21"/>
      <c r="M113" s="10">
        <f>IF(OR(I113="",J113="Tamamlandı",J113="İptal"),"",I113-TODAY())</f>
      </c>
      <c r="N113" s="12">
        <f>IF(E113="","",IF(AND(J113&lt;&gt;"Tamamlandı",J113&lt;&gt;"İptal",I113&lt;&gt;"",I113&lt;TODAY()),"Gecikti",IF(AND(J113="Tamamlandı",K113=""),"Tarih yok","")))</f>
      </c>
      <c r="O113" s="13"/>
    </row>
    <row r="114" spans="1:15" x14ac:dyDescent="0.25">
      <c r="A114" s="6">
        <v>109</v>
      </c>
      <c r="B114" s="14"/>
      <c r="C114" s="12">
        <f>IF(B114="","",IFERROR(INDEX('Çalışan Planları'!$C$6:$C$65,MATCH(B114,'Çalışan Planları'!$B$6:$B$65,0)),"Sicil bulunamadı"))</f>
      </c>
      <c r="D114" s="14"/>
      <c r="E114" s="13"/>
      <c r="F114" s="15"/>
      <c r="G114" s="14"/>
      <c r="H114" s="16"/>
      <c r="I114" s="16"/>
      <c r="J114" s="15"/>
      <c r="K114" s="16"/>
      <c r="L114" s="21"/>
      <c r="M114" s="10">
        <f>IF(OR(I114="",J114="Tamamlandı",J114="İptal"),"",I114-TODAY())</f>
      </c>
      <c r="N114" s="12">
        <f>IF(E114="","",IF(AND(J114&lt;&gt;"Tamamlandı",J114&lt;&gt;"İptal",I114&lt;&gt;"",I114&lt;TODAY()),"Gecikti",IF(AND(J114="Tamamlandı",K114=""),"Tarih yok","")))</f>
      </c>
      <c r="O114" s="13"/>
    </row>
    <row r="115" spans="1:15" x14ac:dyDescent="0.25">
      <c r="A115" s="6">
        <v>110</v>
      </c>
      <c r="B115" s="14"/>
      <c r="C115" s="12">
        <f>IF(B115="","",IFERROR(INDEX('Çalışan Planları'!$C$6:$C$65,MATCH(B115,'Çalışan Planları'!$B$6:$B$65,0)),"Sicil bulunamadı"))</f>
      </c>
      <c r="D115" s="14"/>
      <c r="E115" s="13"/>
      <c r="F115" s="15"/>
      <c r="G115" s="14"/>
      <c r="H115" s="16"/>
      <c r="I115" s="16"/>
      <c r="J115" s="15"/>
      <c r="K115" s="16"/>
      <c r="L115" s="21"/>
      <c r="M115" s="10">
        <f>IF(OR(I115="",J115="Tamamlandı",J115="İptal"),"",I115-TODAY())</f>
      </c>
      <c r="N115" s="12">
        <f>IF(E115="","",IF(AND(J115&lt;&gt;"Tamamlandı",J115&lt;&gt;"İptal",I115&lt;&gt;"",I115&lt;TODAY()),"Gecikti",IF(AND(J115="Tamamlandı",K115=""),"Tarih yok","")))</f>
      </c>
      <c r="O115" s="13"/>
    </row>
    <row r="116" spans="1:15" x14ac:dyDescent="0.25">
      <c r="A116" s="6">
        <v>111</v>
      </c>
      <c r="B116" s="14"/>
      <c r="C116" s="12">
        <f>IF(B116="","",IFERROR(INDEX('Çalışan Planları'!$C$6:$C$65,MATCH(B116,'Çalışan Planları'!$B$6:$B$65,0)),"Sicil bulunamadı"))</f>
      </c>
      <c r="D116" s="14"/>
      <c r="E116" s="13"/>
      <c r="F116" s="15"/>
      <c r="G116" s="14"/>
      <c r="H116" s="16"/>
      <c r="I116" s="16"/>
      <c r="J116" s="15"/>
      <c r="K116" s="16"/>
      <c r="L116" s="21"/>
      <c r="M116" s="10">
        <f>IF(OR(I116="",J116="Tamamlandı",J116="İptal"),"",I116-TODAY())</f>
      </c>
      <c r="N116" s="12">
        <f>IF(E116="","",IF(AND(J116&lt;&gt;"Tamamlandı",J116&lt;&gt;"İptal",I116&lt;&gt;"",I116&lt;TODAY()),"Gecikti",IF(AND(J116="Tamamlandı",K116=""),"Tarih yok","")))</f>
      </c>
      <c r="O116" s="13"/>
    </row>
    <row r="117" spans="1:15" x14ac:dyDescent="0.25">
      <c r="A117" s="6">
        <v>112</v>
      </c>
      <c r="B117" s="14"/>
      <c r="C117" s="12">
        <f>IF(B117="","",IFERROR(INDEX('Çalışan Planları'!$C$6:$C$65,MATCH(B117,'Çalışan Planları'!$B$6:$B$65,0)),"Sicil bulunamadı"))</f>
      </c>
      <c r="D117" s="14"/>
      <c r="E117" s="13"/>
      <c r="F117" s="15"/>
      <c r="G117" s="14"/>
      <c r="H117" s="16"/>
      <c r="I117" s="16"/>
      <c r="J117" s="15"/>
      <c r="K117" s="16"/>
      <c r="L117" s="21"/>
      <c r="M117" s="10">
        <f>IF(OR(I117="",J117="Tamamlandı",J117="İptal"),"",I117-TODAY())</f>
      </c>
      <c r="N117" s="12">
        <f>IF(E117="","",IF(AND(J117&lt;&gt;"Tamamlandı",J117&lt;&gt;"İptal",I117&lt;&gt;"",I117&lt;TODAY()),"Gecikti",IF(AND(J117="Tamamlandı",K117=""),"Tarih yok","")))</f>
      </c>
      <c r="O117" s="13"/>
    </row>
    <row r="118" spans="1:15" x14ac:dyDescent="0.25">
      <c r="A118" s="6">
        <v>113</v>
      </c>
      <c r="B118" s="14"/>
      <c r="C118" s="12">
        <f>IF(B118="","",IFERROR(INDEX('Çalışan Planları'!$C$6:$C$65,MATCH(B118,'Çalışan Planları'!$B$6:$B$65,0)),"Sicil bulunamadı"))</f>
      </c>
      <c r="D118" s="14"/>
      <c r="E118" s="13"/>
      <c r="F118" s="15"/>
      <c r="G118" s="14"/>
      <c r="H118" s="16"/>
      <c r="I118" s="16"/>
      <c r="J118" s="15"/>
      <c r="K118" s="16"/>
      <c r="L118" s="21"/>
      <c r="M118" s="10">
        <f>IF(OR(I118="",J118="Tamamlandı",J118="İptal"),"",I118-TODAY())</f>
      </c>
      <c r="N118" s="12">
        <f>IF(E118="","",IF(AND(J118&lt;&gt;"Tamamlandı",J118&lt;&gt;"İptal",I118&lt;&gt;"",I118&lt;TODAY()),"Gecikti",IF(AND(J118="Tamamlandı",K118=""),"Tarih yok","")))</f>
      </c>
      <c r="O118" s="13"/>
    </row>
    <row r="119" spans="1:15" x14ac:dyDescent="0.25">
      <c r="A119" s="6">
        <v>114</v>
      </c>
      <c r="B119" s="14"/>
      <c r="C119" s="12">
        <f>IF(B119="","",IFERROR(INDEX('Çalışan Planları'!$C$6:$C$65,MATCH(B119,'Çalışan Planları'!$B$6:$B$65,0)),"Sicil bulunamadı"))</f>
      </c>
      <c r="D119" s="14"/>
      <c r="E119" s="13"/>
      <c r="F119" s="15"/>
      <c r="G119" s="14"/>
      <c r="H119" s="16"/>
      <c r="I119" s="16"/>
      <c r="J119" s="15"/>
      <c r="K119" s="16"/>
      <c r="L119" s="21"/>
      <c r="M119" s="10">
        <f>IF(OR(I119="",J119="Tamamlandı",J119="İptal"),"",I119-TODAY())</f>
      </c>
      <c r="N119" s="12">
        <f>IF(E119="","",IF(AND(J119&lt;&gt;"Tamamlandı",J119&lt;&gt;"İptal",I119&lt;&gt;"",I119&lt;TODAY()),"Gecikti",IF(AND(J119="Tamamlandı",K119=""),"Tarih yok","")))</f>
      </c>
      <c r="O119" s="13"/>
    </row>
    <row r="120" spans="1:15" x14ac:dyDescent="0.25">
      <c r="A120" s="6">
        <v>115</v>
      </c>
      <c r="B120" s="14"/>
      <c r="C120" s="12">
        <f>IF(B120="","",IFERROR(INDEX('Çalışan Planları'!$C$6:$C$65,MATCH(B120,'Çalışan Planları'!$B$6:$B$65,0)),"Sicil bulunamadı"))</f>
      </c>
      <c r="D120" s="14"/>
      <c r="E120" s="13"/>
      <c r="F120" s="15"/>
      <c r="G120" s="14"/>
      <c r="H120" s="16"/>
      <c r="I120" s="16"/>
      <c r="J120" s="15"/>
      <c r="K120" s="16"/>
      <c r="L120" s="21"/>
      <c r="M120" s="10">
        <f>IF(OR(I120="",J120="Tamamlandı",J120="İptal"),"",I120-TODAY())</f>
      </c>
      <c r="N120" s="12">
        <f>IF(E120="","",IF(AND(J120&lt;&gt;"Tamamlandı",J120&lt;&gt;"İptal",I120&lt;&gt;"",I120&lt;TODAY()),"Gecikti",IF(AND(J120="Tamamlandı",K120=""),"Tarih yok","")))</f>
      </c>
      <c r="O120" s="13"/>
    </row>
    <row r="121" spans="1:15" x14ac:dyDescent="0.25">
      <c r="A121" s="6">
        <v>116</v>
      </c>
      <c r="B121" s="14"/>
      <c r="C121" s="12">
        <f>IF(B121="","",IFERROR(INDEX('Çalışan Planları'!$C$6:$C$65,MATCH(B121,'Çalışan Planları'!$B$6:$B$65,0)),"Sicil bulunamadı"))</f>
      </c>
      <c r="D121" s="14"/>
      <c r="E121" s="13"/>
      <c r="F121" s="15"/>
      <c r="G121" s="14"/>
      <c r="H121" s="16"/>
      <c r="I121" s="16"/>
      <c r="J121" s="15"/>
      <c r="K121" s="16"/>
      <c r="L121" s="21"/>
      <c r="M121" s="10">
        <f>IF(OR(I121="",J121="Tamamlandı",J121="İptal"),"",I121-TODAY())</f>
      </c>
      <c r="N121" s="12">
        <f>IF(E121="","",IF(AND(J121&lt;&gt;"Tamamlandı",J121&lt;&gt;"İptal",I121&lt;&gt;"",I121&lt;TODAY()),"Gecikti",IF(AND(J121="Tamamlandı",K121=""),"Tarih yok","")))</f>
      </c>
      <c r="O121" s="13"/>
    </row>
    <row r="122" spans="1:15" x14ac:dyDescent="0.25">
      <c r="A122" s="6">
        <v>117</v>
      </c>
      <c r="B122" s="14"/>
      <c r="C122" s="12">
        <f>IF(B122="","",IFERROR(INDEX('Çalışan Planları'!$C$6:$C$65,MATCH(B122,'Çalışan Planları'!$B$6:$B$65,0)),"Sicil bulunamadı"))</f>
      </c>
      <c r="D122" s="14"/>
      <c r="E122" s="13"/>
      <c r="F122" s="15"/>
      <c r="G122" s="14"/>
      <c r="H122" s="16"/>
      <c r="I122" s="16"/>
      <c r="J122" s="15"/>
      <c r="K122" s="16"/>
      <c r="L122" s="21"/>
      <c r="M122" s="10">
        <f>IF(OR(I122="",J122="Tamamlandı",J122="İptal"),"",I122-TODAY())</f>
      </c>
      <c r="N122" s="12">
        <f>IF(E122="","",IF(AND(J122&lt;&gt;"Tamamlandı",J122&lt;&gt;"İptal",I122&lt;&gt;"",I122&lt;TODAY()),"Gecikti",IF(AND(J122="Tamamlandı",K122=""),"Tarih yok","")))</f>
      </c>
      <c r="O122" s="13"/>
    </row>
    <row r="123" spans="1:15" x14ac:dyDescent="0.25">
      <c r="A123" s="6">
        <v>118</v>
      </c>
      <c r="B123" s="14"/>
      <c r="C123" s="12">
        <f>IF(B123="","",IFERROR(INDEX('Çalışan Planları'!$C$6:$C$65,MATCH(B123,'Çalışan Planları'!$B$6:$B$65,0)),"Sicil bulunamadı"))</f>
      </c>
      <c r="D123" s="14"/>
      <c r="E123" s="13"/>
      <c r="F123" s="15"/>
      <c r="G123" s="14"/>
      <c r="H123" s="16"/>
      <c r="I123" s="16"/>
      <c r="J123" s="15"/>
      <c r="K123" s="16"/>
      <c r="L123" s="21"/>
      <c r="M123" s="10">
        <f>IF(OR(I123="",J123="Tamamlandı",J123="İptal"),"",I123-TODAY())</f>
      </c>
      <c r="N123" s="12">
        <f>IF(E123="","",IF(AND(J123&lt;&gt;"Tamamlandı",J123&lt;&gt;"İptal",I123&lt;&gt;"",I123&lt;TODAY()),"Gecikti",IF(AND(J123="Tamamlandı",K123=""),"Tarih yok","")))</f>
      </c>
      <c r="O123" s="13"/>
    </row>
    <row r="124" spans="1:15" x14ac:dyDescent="0.25">
      <c r="A124" s="6">
        <v>119</v>
      </c>
      <c r="B124" s="14"/>
      <c r="C124" s="12">
        <f>IF(B124="","",IFERROR(INDEX('Çalışan Planları'!$C$6:$C$65,MATCH(B124,'Çalışan Planları'!$B$6:$B$65,0)),"Sicil bulunamadı"))</f>
      </c>
      <c r="D124" s="14"/>
      <c r="E124" s="13"/>
      <c r="F124" s="15"/>
      <c r="G124" s="14"/>
      <c r="H124" s="16"/>
      <c r="I124" s="16"/>
      <c r="J124" s="15"/>
      <c r="K124" s="16"/>
      <c r="L124" s="21"/>
      <c r="M124" s="10">
        <f>IF(OR(I124="",J124="Tamamlandı",J124="İptal"),"",I124-TODAY())</f>
      </c>
      <c r="N124" s="12">
        <f>IF(E124="","",IF(AND(J124&lt;&gt;"Tamamlandı",J124&lt;&gt;"İptal",I124&lt;&gt;"",I124&lt;TODAY()),"Gecikti",IF(AND(J124="Tamamlandı",K124=""),"Tarih yok","")))</f>
      </c>
      <c r="O124" s="13"/>
    </row>
    <row r="125" spans="1:15" x14ac:dyDescent="0.25">
      <c r="A125" s="6">
        <v>120</v>
      </c>
      <c r="B125" s="14"/>
      <c r="C125" s="12">
        <f>IF(B125="","",IFERROR(INDEX('Çalışan Planları'!$C$6:$C$65,MATCH(B125,'Çalışan Planları'!$B$6:$B$65,0)),"Sicil bulunamadı"))</f>
      </c>
      <c r="D125" s="14"/>
      <c r="E125" s="13"/>
      <c r="F125" s="15"/>
      <c r="G125" s="14"/>
      <c r="H125" s="16"/>
      <c r="I125" s="16"/>
      <c r="J125" s="15"/>
      <c r="K125" s="16"/>
      <c r="L125" s="21"/>
      <c r="M125" s="10">
        <f>IF(OR(I125="",J125="Tamamlandı",J125="İptal"),"",I125-TODAY())</f>
      </c>
      <c r="N125" s="12">
        <f>IF(E125="","",IF(AND(J125&lt;&gt;"Tamamlandı",J125&lt;&gt;"İptal",I125&lt;&gt;"",I125&lt;TODAY()),"Gecikti",IF(AND(J125="Tamamlandı",K125=""),"Tarih yok","")))</f>
      </c>
      <c r="O125" s="13"/>
    </row>
    <row r="126" spans="1:15" x14ac:dyDescent="0.25">
      <c r="A126" s="6">
        <v>121</v>
      </c>
      <c r="B126" s="14"/>
      <c r="C126" s="12">
        <f>IF(B126="","",IFERROR(INDEX('Çalışan Planları'!$C$6:$C$65,MATCH(B126,'Çalışan Planları'!$B$6:$B$65,0)),"Sicil bulunamadı"))</f>
      </c>
      <c r="D126" s="14"/>
      <c r="E126" s="13"/>
      <c r="F126" s="15"/>
      <c r="G126" s="14"/>
      <c r="H126" s="16"/>
      <c r="I126" s="16"/>
      <c r="J126" s="15"/>
      <c r="K126" s="16"/>
      <c r="L126" s="21"/>
      <c r="M126" s="10">
        <f>IF(OR(I126="",J126="Tamamlandı",J126="İptal"),"",I126-TODAY())</f>
      </c>
      <c r="N126" s="12">
        <f>IF(E126="","",IF(AND(J126&lt;&gt;"Tamamlandı",J126&lt;&gt;"İptal",I126&lt;&gt;"",I126&lt;TODAY()),"Gecikti",IF(AND(J126="Tamamlandı",K126=""),"Tarih yok","")))</f>
      </c>
      <c r="O126" s="13"/>
    </row>
    <row r="127" spans="1:15" x14ac:dyDescent="0.25">
      <c r="A127" s="6">
        <v>122</v>
      </c>
      <c r="B127" s="14"/>
      <c r="C127" s="12">
        <f>IF(B127="","",IFERROR(INDEX('Çalışan Planları'!$C$6:$C$65,MATCH(B127,'Çalışan Planları'!$B$6:$B$65,0)),"Sicil bulunamadı"))</f>
      </c>
      <c r="D127" s="14"/>
      <c r="E127" s="13"/>
      <c r="F127" s="15"/>
      <c r="G127" s="14"/>
      <c r="H127" s="16"/>
      <c r="I127" s="16"/>
      <c r="J127" s="15"/>
      <c r="K127" s="16"/>
      <c r="L127" s="21"/>
      <c r="M127" s="10">
        <f>IF(OR(I127="",J127="Tamamlandı",J127="İptal"),"",I127-TODAY())</f>
      </c>
      <c r="N127" s="12">
        <f>IF(E127="","",IF(AND(J127&lt;&gt;"Tamamlandı",J127&lt;&gt;"İptal",I127&lt;&gt;"",I127&lt;TODAY()),"Gecikti",IF(AND(J127="Tamamlandı",K127=""),"Tarih yok","")))</f>
      </c>
      <c r="O127" s="13"/>
    </row>
    <row r="128" spans="1:15" x14ac:dyDescent="0.25">
      <c r="A128" s="6">
        <v>123</v>
      </c>
      <c r="B128" s="14"/>
      <c r="C128" s="12">
        <f>IF(B128="","",IFERROR(INDEX('Çalışan Planları'!$C$6:$C$65,MATCH(B128,'Çalışan Planları'!$B$6:$B$65,0)),"Sicil bulunamadı"))</f>
      </c>
      <c r="D128" s="14"/>
      <c r="E128" s="13"/>
      <c r="F128" s="15"/>
      <c r="G128" s="14"/>
      <c r="H128" s="16"/>
      <c r="I128" s="16"/>
      <c r="J128" s="15"/>
      <c r="K128" s="16"/>
      <c r="L128" s="21"/>
      <c r="M128" s="10">
        <f>IF(OR(I128="",J128="Tamamlandı",J128="İptal"),"",I128-TODAY())</f>
      </c>
      <c r="N128" s="12">
        <f>IF(E128="","",IF(AND(J128&lt;&gt;"Tamamlandı",J128&lt;&gt;"İptal",I128&lt;&gt;"",I128&lt;TODAY()),"Gecikti",IF(AND(J128="Tamamlandı",K128=""),"Tarih yok","")))</f>
      </c>
      <c r="O128" s="13"/>
    </row>
    <row r="129" spans="1:15" x14ac:dyDescent="0.25">
      <c r="A129" s="6">
        <v>124</v>
      </c>
      <c r="B129" s="14"/>
      <c r="C129" s="12">
        <f>IF(B129="","",IFERROR(INDEX('Çalışan Planları'!$C$6:$C$65,MATCH(B129,'Çalışan Planları'!$B$6:$B$65,0)),"Sicil bulunamadı"))</f>
      </c>
      <c r="D129" s="14"/>
      <c r="E129" s="13"/>
      <c r="F129" s="15"/>
      <c r="G129" s="14"/>
      <c r="H129" s="16"/>
      <c r="I129" s="16"/>
      <c r="J129" s="15"/>
      <c r="K129" s="16"/>
      <c r="L129" s="21"/>
      <c r="M129" s="10">
        <f>IF(OR(I129="",J129="Tamamlandı",J129="İptal"),"",I129-TODAY())</f>
      </c>
      <c r="N129" s="12">
        <f>IF(E129="","",IF(AND(J129&lt;&gt;"Tamamlandı",J129&lt;&gt;"İptal",I129&lt;&gt;"",I129&lt;TODAY()),"Gecikti",IF(AND(J129="Tamamlandı",K129=""),"Tarih yok","")))</f>
      </c>
      <c r="O129" s="13"/>
    </row>
    <row r="130" spans="1:15" x14ac:dyDescent="0.25">
      <c r="A130" s="6">
        <v>125</v>
      </c>
      <c r="B130" s="14"/>
      <c r="C130" s="12">
        <f>IF(B130="","",IFERROR(INDEX('Çalışan Planları'!$C$6:$C$65,MATCH(B130,'Çalışan Planları'!$B$6:$B$65,0)),"Sicil bulunamadı"))</f>
      </c>
      <c r="D130" s="14"/>
      <c r="E130" s="13"/>
      <c r="F130" s="15"/>
      <c r="G130" s="14"/>
      <c r="H130" s="16"/>
      <c r="I130" s="16"/>
      <c r="J130" s="15"/>
      <c r="K130" s="16"/>
      <c r="L130" s="21"/>
      <c r="M130" s="10">
        <f>IF(OR(I130="",J130="Tamamlandı",J130="İptal"),"",I130-TODAY())</f>
      </c>
      <c r="N130" s="12">
        <f>IF(E130="","",IF(AND(J130&lt;&gt;"Tamamlandı",J130&lt;&gt;"İptal",I130&lt;&gt;"",I130&lt;TODAY()),"Gecikti",IF(AND(J130="Tamamlandı",K130=""),"Tarih yok","")))</f>
      </c>
      <c r="O130" s="13"/>
    </row>
    <row r="131" spans="1:15" x14ac:dyDescent="0.25">
      <c r="A131" s="6">
        <v>126</v>
      </c>
      <c r="B131" s="14"/>
      <c r="C131" s="12">
        <f>IF(B131="","",IFERROR(INDEX('Çalışan Planları'!$C$6:$C$65,MATCH(B131,'Çalışan Planları'!$B$6:$B$65,0)),"Sicil bulunamadı"))</f>
      </c>
      <c r="D131" s="14"/>
      <c r="E131" s="13"/>
      <c r="F131" s="15"/>
      <c r="G131" s="14"/>
      <c r="H131" s="16"/>
      <c r="I131" s="16"/>
      <c r="J131" s="15"/>
      <c r="K131" s="16"/>
      <c r="L131" s="21"/>
      <c r="M131" s="10">
        <f>IF(OR(I131="",J131="Tamamlandı",J131="İptal"),"",I131-TODAY())</f>
      </c>
      <c r="N131" s="12">
        <f>IF(E131="","",IF(AND(J131&lt;&gt;"Tamamlandı",J131&lt;&gt;"İptal",I131&lt;&gt;"",I131&lt;TODAY()),"Gecikti",IF(AND(J131="Tamamlandı",K131=""),"Tarih yok","")))</f>
      </c>
      <c r="O131" s="13"/>
    </row>
    <row r="132" spans="1:15" x14ac:dyDescent="0.25">
      <c r="A132" s="6">
        <v>127</v>
      </c>
      <c r="B132" s="14"/>
      <c r="C132" s="12">
        <f>IF(B132="","",IFERROR(INDEX('Çalışan Planları'!$C$6:$C$65,MATCH(B132,'Çalışan Planları'!$B$6:$B$65,0)),"Sicil bulunamadı"))</f>
      </c>
      <c r="D132" s="14"/>
      <c r="E132" s="13"/>
      <c r="F132" s="15"/>
      <c r="G132" s="14"/>
      <c r="H132" s="16"/>
      <c r="I132" s="16"/>
      <c r="J132" s="15"/>
      <c r="K132" s="16"/>
      <c r="L132" s="21"/>
      <c r="M132" s="10">
        <f>IF(OR(I132="",J132="Tamamlandı",J132="İptal"),"",I132-TODAY())</f>
      </c>
      <c r="N132" s="12">
        <f>IF(E132="","",IF(AND(J132&lt;&gt;"Tamamlandı",J132&lt;&gt;"İptal",I132&lt;&gt;"",I132&lt;TODAY()),"Gecikti",IF(AND(J132="Tamamlandı",K132=""),"Tarih yok","")))</f>
      </c>
      <c r="O132" s="13"/>
    </row>
    <row r="133" spans="1:15" x14ac:dyDescent="0.25">
      <c r="A133" s="6">
        <v>128</v>
      </c>
      <c r="B133" s="14"/>
      <c r="C133" s="12">
        <f>IF(B133="","",IFERROR(INDEX('Çalışan Planları'!$C$6:$C$65,MATCH(B133,'Çalışan Planları'!$B$6:$B$65,0)),"Sicil bulunamadı"))</f>
      </c>
      <c r="D133" s="14"/>
      <c r="E133" s="13"/>
      <c r="F133" s="15"/>
      <c r="G133" s="14"/>
      <c r="H133" s="16"/>
      <c r="I133" s="16"/>
      <c r="J133" s="15"/>
      <c r="K133" s="16"/>
      <c r="L133" s="21"/>
      <c r="M133" s="10">
        <f>IF(OR(I133="",J133="Tamamlandı",J133="İptal"),"",I133-TODAY())</f>
      </c>
      <c r="N133" s="12">
        <f>IF(E133="","",IF(AND(J133&lt;&gt;"Tamamlandı",J133&lt;&gt;"İptal",I133&lt;&gt;"",I133&lt;TODAY()),"Gecikti",IF(AND(J133="Tamamlandı",K133=""),"Tarih yok","")))</f>
      </c>
      <c r="O133" s="13"/>
    </row>
    <row r="134" spans="1:15" x14ac:dyDescent="0.25">
      <c r="A134" s="6">
        <v>129</v>
      </c>
      <c r="B134" s="14"/>
      <c r="C134" s="12">
        <f>IF(B134="","",IFERROR(INDEX('Çalışan Planları'!$C$6:$C$65,MATCH(B134,'Çalışan Planları'!$B$6:$B$65,0)),"Sicil bulunamadı"))</f>
      </c>
      <c r="D134" s="14"/>
      <c r="E134" s="13"/>
      <c r="F134" s="15"/>
      <c r="G134" s="14"/>
      <c r="H134" s="16"/>
      <c r="I134" s="16"/>
      <c r="J134" s="15"/>
      <c r="K134" s="16"/>
      <c r="L134" s="21"/>
      <c r="M134" s="10">
        <f>IF(OR(I134="",J134="Tamamlandı",J134="İptal"),"",I134-TODAY())</f>
      </c>
      <c r="N134" s="12">
        <f>IF(E134="","",IF(AND(J134&lt;&gt;"Tamamlandı",J134&lt;&gt;"İptal",I134&lt;&gt;"",I134&lt;TODAY()),"Gecikti",IF(AND(J134="Tamamlandı",K134=""),"Tarih yok","")))</f>
      </c>
      <c r="O134" s="13"/>
    </row>
    <row r="135" spans="1:15" x14ac:dyDescent="0.25">
      <c r="A135" s="6">
        <v>130</v>
      </c>
      <c r="B135" s="14"/>
      <c r="C135" s="12">
        <f>IF(B135="","",IFERROR(INDEX('Çalışan Planları'!$C$6:$C$65,MATCH(B135,'Çalışan Planları'!$B$6:$B$65,0)),"Sicil bulunamadı"))</f>
      </c>
      <c r="D135" s="14"/>
      <c r="E135" s="13"/>
      <c r="F135" s="15"/>
      <c r="G135" s="14"/>
      <c r="H135" s="16"/>
      <c r="I135" s="16"/>
      <c r="J135" s="15"/>
      <c r="K135" s="16"/>
      <c r="L135" s="21"/>
      <c r="M135" s="10">
        <f>IF(OR(I135="",J135="Tamamlandı",J135="İptal"),"",I135-TODAY())</f>
      </c>
      <c r="N135" s="12">
        <f>IF(E135="","",IF(AND(J135&lt;&gt;"Tamamlandı",J135&lt;&gt;"İptal",I135&lt;&gt;"",I135&lt;TODAY()),"Gecikti",IF(AND(J135="Tamamlandı",K135=""),"Tarih yok","")))</f>
      </c>
      <c r="O135" s="13"/>
    </row>
    <row r="136" spans="1:15" x14ac:dyDescent="0.25">
      <c r="A136" s="6">
        <v>131</v>
      </c>
      <c r="B136" s="14"/>
      <c r="C136" s="12">
        <f>IF(B136="","",IFERROR(INDEX('Çalışan Planları'!$C$6:$C$65,MATCH(B136,'Çalışan Planları'!$B$6:$B$65,0)),"Sicil bulunamadı"))</f>
      </c>
      <c r="D136" s="14"/>
      <c r="E136" s="13"/>
      <c r="F136" s="15"/>
      <c r="G136" s="14"/>
      <c r="H136" s="16"/>
      <c r="I136" s="16"/>
      <c r="J136" s="15"/>
      <c r="K136" s="16"/>
      <c r="L136" s="21"/>
      <c r="M136" s="10">
        <f>IF(OR(I136="",J136="Tamamlandı",J136="İptal"),"",I136-TODAY())</f>
      </c>
      <c r="N136" s="12">
        <f>IF(E136="","",IF(AND(J136&lt;&gt;"Tamamlandı",J136&lt;&gt;"İptal",I136&lt;&gt;"",I136&lt;TODAY()),"Gecikti",IF(AND(J136="Tamamlandı",K136=""),"Tarih yok","")))</f>
      </c>
      <c r="O136" s="13"/>
    </row>
    <row r="137" spans="1:15" x14ac:dyDescent="0.25">
      <c r="A137" s="6">
        <v>132</v>
      </c>
      <c r="B137" s="14"/>
      <c r="C137" s="12">
        <f>IF(B137="","",IFERROR(INDEX('Çalışan Planları'!$C$6:$C$65,MATCH(B137,'Çalışan Planları'!$B$6:$B$65,0)),"Sicil bulunamadı"))</f>
      </c>
      <c r="D137" s="14"/>
      <c r="E137" s="13"/>
      <c r="F137" s="15"/>
      <c r="G137" s="14"/>
      <c r="H137" s="16"/>
      <c r="I137" s="16"/>
      <c r="J137" s="15"/>
      <c r="K137" s="16"/>
      <c r="L137" s="21"/>
      <c r="M137" s="10">
        <f>IF(OR(I137="",J137="Tamamlandı",J137="İptal"),"",I137-TODAY())</f>
      </c>
      <c r="N137" s="12">
        <f>IF(E137="","",IF(AND(J137&lt;&gt;"Tamamlandı",J137&lt;&gt;"İptal",I137&lt;&gt;"",I137&lt;TODAY()),"Gecikti",IF(AND(J137="Tamamlandı",K137=""),"Tarih yok","")))</f>
      </c>
      <c r="O137" s="13"/>
    </row>
    <row r="138" spans="1:15" x14ac:dyDescent="0.25">
      <c r="A138" s="6">
        <v>133</v>
      </c>
      <c r="B138" s="14"/>
      <c r="C138" s="12">
        <f>IF(B138="","",IFERROR(INDEX('Çalışan Planları'!$C$6:$C$65,MATCH(B138,'Çalışan Planları'!$B$6:$B$65,0)),"Sicil bulunamadı"))</f>
      </c>
      <c r="D138" s="14"/>
      <c r="E138" s="13"/>
      <c r="F138" s="15"/>
      <c r="G138" s="14"/>
      <c r="H138" s="16"/>
      <c r="I138" s="16"/>
      <c r="J138" s="15"/>
      <c r="K138" s="16"/>
      <c r="L138" s="21"/>
      <c r="M138" s="10">
        <f>IF(OR(I138="",J138="Tamamlandı",J138="İptal"),"",I138-TODAY())</f>
      </c>
      <c r="N138" s="12">
        <f>IF(E138="","",IF(AND(J138&lt;&gt;"Tamamlandı",J138&lt;&gt;"İptal",I138&lt;&gt;"",I138&lt;TODAY()),"Gecikti",IF(AND(J138="Tamamlandı",K138=""),"Tarih yok","")))</f>
      </c>
      <c r="O138" s="13"/>
    </row>
    <row r="139" spans="1:15" x14ac:dyDescent="0.25">
      <c r="A139" s="6">
        <v>134</v>
      </c>
      <c r="B139" s="14"/>
      <c r="C139" s="12">
        <f>IF(B139="","",IFERROR(INDEX('Çalışan Planları'!$C$6:$C$65,MATCH(B139,'Çalışan Planları'!$B$6:$B$65,0)),"Sicil bulunamadı"))</f>
      </c>
      <c r="D139" s="14"/>
      <c r="E139" s="13"/>
      <c r="F139" s="15"/>
      <c r="G139" s="14"/>
      <c r="H139" s="16"/>
      <c r="I139" s="16"/>
      <c r="J139" s="15"/>
      <c r="K139" s="16"/>
      <c r="L139" s="21"/>
      <c r="M139" s="10">
        <f>IF(OR(I139="",J139="Tamamlandı",J139="İptal"),"",I139-TODAY())</f>
      </c>
      <c r="N139" s="12">
        <f>IF(E139="","",IF(AND(J139&lt;&gt;"Tamamlandı",J139&lt;&gt;"İptal",I139&lt;&gt;"",I139&lt;TODAY()),"Gecikti",IF(AND(J139="Tamamlandı",K139=""),"Tarih yok","")))</f>
      </c>
      <c r="O139" s="13"/>
    </row>
    <row r="140" spans="1:15" x14ac:dyDescent="0.25">
      <c r="A140" s="6">
        <v>135</v>
      </c>
      <c r="B140" s="14"/>
      <c r="C140" s="12">
        <f>IF(B140="","",IFERROR(INDEX('Çalışan Planları'!$C$6:$C$65,MATCH(B140,'Çalışan Planları'!$B$6:$B$65,0)),"Sicil bulunamadı"))</f>
      </c>
      <c r="D140" s="14"/>
      <c r="E140" s="13"/>
      <c r="F140" s="15"/>
      <c r="G140" s="14"/>
      <c r="H140" s="16"/>
      <c r="I140" s="16"/>
      <c r="J140" s="15"/>
      <c r="K140" s="16"/>
      <c r="L140" s="21"/>
      <c r="M140" s="10">
        <f>IF(OR(I140="",J140="Tamamlandı",J140="İptal"),"",I140-TODAY())</f>
      </c>
      <c r="N140" s="12">
        <f>IF(E140="","",IF(AND(J140&lt;&gt;"Tamamlandı",J140&lt;&gt;"İptal",I140&lt;&gt;"",I140&lt;TODAY()),"Gecikti",IF(AND(J140="Tamamlandı",K140=""),"Tarih yok","")))</f>
      </c>
      <c r="O140" s="13"/>
    </row>
    <row r="141" spans="1:15" x14ac:dyDescent="0.25">
      <c r="A141" s="6">
        <v>136</v>
      </c>
      <c r="B141" s="14"/>
      <c r="C141" s="12">
        <f>IF(B141="","",IFERROR(INDEX('Çalışan Planları'!$C$6:$C$65,MATCH(B141,'Çalışan Planları'!$B$6:$B$65,0)),"Sicil bulunamadı"))</f>
      </c>
      <c r="D141" s="14"/>
      <c r="E141" s="13"/>
      <c r="F141" s="15"/>
      <c r="G141" s="14"/>
      <c r="H141" s="16"/>
      <c r="I141" s="16"/>
      <c r="J141" s="15"/>
      <c r="K141" s="16"/>
      <c r="L141" s="21"/>
      <c r="M141" s="10">
        <f>IF(OR(I141="",J141="Tamamlandı",J141="İptal"),"",I141-TODAY())</f>
      </c>
      <c r="N141" s="12">
        <f>IF(E141="","",IF(AND(J141&lt;&gt;"Tamamlandı",J141&lt;&gt;"İptal",I141&lt;&gt;"",I141&lt;TODAY()),"Gecikti",IF(AND(J141="Tamamlandı",K141=""),"Tarih yok","")))</f>
      </c>
      <c r="O141" s="13"/>
    </row>
    <row r="142" spans="1:15" x14ac:dyDescent="0.25">
      <c r="A142" s="6">
        <v>137</v>
      </c>
      <c r="B142" s="14"/>
      <c r="C142" s="12">
        <f>IF(B142="","",IFERROR(INDEX('Çalışan Planları'!$C$6:$C$65,MATCH(B142,'Çalışan Planları'!$B$6:$B$65,0)),"Sicil bulunamadı"))</f>
      </c>
      <c r="D142" s="14"/>
      <c r="E142" s="13"/>
      <c r="F142" s="15"/>
      <c r="G142" s="14"/>
      <c r="H142" s="16"/>
      <c r="I142" s="16"/>
      <c r="J142" s="15"/>
      <c r="K142" s="16"/>
      <c r="L142" s="21"/>
      <c r="M142" s="10">
        <f>IF(OR(I142="",J142="Tamamlandı",J142="İptal"),"",I142-TODAY())</f>
      </c>
      <c r="N142" s="12">
        <f>IF(E142="","",IF(AND(J142&lt;&gt;"Tamamlandı",J142&lt;&gt;"İptal",I142&lt;&gt;"",I142&lt;TODAY()),"Gecikti",IF(AND(J142="Tamamlandı",K142=""),"Tarih yok","")))</f>
      </c>
      <c r="O142" s="13"/>
    </row>
    <row r="143" spans="1:15" x14ac:dyDescent="0.25">
      <c r="A143" s="6">
        <v>138</v>
      </c>
      <c r="B143" s="14"/>
      <c r="C143" s="12">
        <f>IF(B143="","",IFERROR(INDEX('Çalışan Planları'!$C$6:$C$65,MATCH(B143,'Çalışan Planları'!$B$6:$B$65,0)),"Sicil bulunamadı"))</f>
      </c>
      <c r="D143" s="14"/>
      <c r="E143" s="13"/>
      <c r="F143" s="15"/>
      <c r="G143" s="14"/>
      <c r="H143" s="16"/>
      <c r="I143" s="16"/>
      <c r="J143" s="15"/>
      <c r="K143" s="16"/>
      <c r="L143" s="21"/>
      <c r="M143" s="10">
        <f>IF(OR(I143="",J143="Tamamlandı",J143="İptal"),"",I143-TODAY())</f>
      </c>
      <c r="N143" s="12">
        <f>IF(E143="","",IF(AND(J143&lt;&gt;"Tamamlandı",J143&lt;&gt;"İptal",I143&lt;&gt;"",I143&lt;TODAY()),"Gecikti",IF(AND(J143="Tamamlandı",K143=""),"Tarih yok","")))</f>
      </c>
      <c r="O143" s="13"/>
    </row>
    <row r="144" spans="1:15" x14ac:dyDescent="0.25">
      <c r="A144" s="6">
        <v>139</v>
      </c>
      <c r="B144" s="14"/>
      <c r="C144" s="12">
        <f>IF(B144="","",IFERROR(INDEX('Çalışan Planları'!$C$6:$C$65,MATCH(B144,'Çalışan Planları'!$B$6:$B$65,0)),"Sicil bulunamadı"))</f>
      </c>
      <c r="D144" s="14"/>
      <c r="E144" s="13"/>
      <c r="F144" s="15"/>
      <c r="G144" s="14"/>
      <c r="H144" s="16"/>
      <c r="I144" s="16"/>
      <c r="J144" s="15"/>
      <c r="K144" s="16"/>
      <c r="L144" s="21"/>
      <c r="M144" s="10">
        <f>IF(OR(I144="",J144="Tamamlandı",J144="İptal"),"",I144-TODAY())</f>
      </c>
      <c r="N144" s="12">
        <f>IF(E144="","",IF(AND(J144&lt;&gt;"Tamamlandı",J144&lt;&gt;"İptal",I144&lt;&gt;"",I144&lt;TODAY()),"Gecikti",IF(AND(J144="Tamamlandı",K144=""),"Tarih yok","")))</f>
      </c>
      <c r="O144" s="13"/>
    </row>
    <row r="145" spans="1:15" x14ac:dyDescent="0.25">
      <c r="A145" s="6">
        <v>140</v>
      </c>
      <c r="B145" s="14"/>
      <c r="C145" s="12">
        <f>IF(B145="","",IFERROR(INDEX('Çalışan Planları'!$C$6:$C$65,MATCH(B145,'Çalışan Planları'!$B$6:$B$65,0)),"Sicil bulunamadı"))</f>
      </c>
      <c r="D145" s="14"/>
      <c r="E145" s="13"/>
      <c r="F145" s="15"/>
      <c r="G145" s="14"/>
      <c r="H145" s="16"/>
      <c r="I145" s="16"/>
      <c r="J145" s="15"/>
      <c r="K145" s="16"/>
      <c r="L145" s="21"/>
      <c r="M145" s="10">
        <f>IF(OR(I145="",J145="Tamamlandı",J145="İptal"),"",I145-TODAY())</f>
      </c>
      <c r="N145" s="12">
        <f>IF(E145="","",IF(AND(J145&lt;&gt;"Tamamlandı",J145&lt;&gt;"İptal",I145&lt;&gt;"",I145&lt;TODAY()),"Gecikti",IF(AND(J145="Tamamlandı",K145=""),"Tarih yok","")))</f>
      </c>
      <c r="O145" s="13"/>
    </row>
    <row r="146" spans="1:15" x14ac:dyDescent="0.25">
      <c r="A146" s="6">
        <v>141</v>
      </c>
      <c r="B146" s="14"/>
      <c r="C146" s="12">
        <f>IF(B146="","",IFERROR(INDEX('Çalışan Planları'!$C$6:$C$65,MATCH(B146,'Çalışan Planları'!$B$6:$B$65,0)),"Sicil bulunamadı"))</f>
      </c>
      <c r="D146" s="14"/>
      <c r="E146" s="13"/>
      <c r="F146" s="15"/>
      <c r="G146" s="14"/>
      <c r="H146" s="16"/>
      <c r="I146" s="16"/>
      <c r="J146" s="15"/>
      <c r="K146" s="16"/>
      <c r="L146" s="21"/>
      <c r="M146" s="10">
        <f>IF(OR(I146="",J146="Tamamlandı",J146="İptal"),"",I146-TODAY())</f>
      </c>
      <c r="N146" s="12">
        <f>IF(E146="","",IF(AND(J146&lt;&gt;"Tamamlandı",J146&lt;&gt;"İptal",I146&lt;&gt;"",I146&lt;TODAY()),"Gecikti",IF(AND(J146="Tamamlandı",K146=""),"Tarih yok","")))</f>
      </c>
      <c r="O146" s="13"/>
    </row>
    <row r="147" spans="1:15" x14ac:dyDescent="0.25">
      <c r="A147" s="6">
        <v>142</v>
      </c>
      <c r="B147" s="14"/>
      <c r="C147" s="12">
        <f>IF(B147="","",IFERROR(INDEX('Çalışan Planları'!$C$6:$C$65,MATCH(B147,'Çalışan Planları'!$B$6:$B$65,0)),"Sicil bulunamadı"))</f>
      </c>
      <c r="D147" s="14"/>
      <c r="E147" s="13"/>
      <c r="F147" s="15"/>
      <c r="G147" s="14"/>
      <c r="H147" s="16"/>
      <c r="I147" s="16"/>
      <c r="J147" s="15"/>
      <c r="K147" s="16"/>
      <c r="L147" s="21"/>
      <c r="M147" s="10">
        <f>IF(OR(I147="",J147="Tamamlandı",J147="İptal"),"",I147-TODAY())</f>
      </c>
      <c r="N147" s="12">
        <f>IF(E147="","",IF(AND(J147&lt;&gt;"Tamamlandı",J147&lt;&gt;"İptal",I147&lt;&gt;"",I147&lt;TODAY()),"Gecikti",IF(AND(J147="Tamamlandı",K147=""),"Tarih yok","")))</f>
      </c>
      <c r="O147" s="13"/>
    </row>
    <row r="148" spans="1:15" x14ac:dyDescent="0.25">
      <c r="A148" s="6">
        <v>143</v>
      </c>
      <c r="B148" s="14"/>
      <c r="C148" s="12">
        <f>IF(B148="","",IFERROR(INDEX('Çalışan Planları'!$C$6:$C$65,MATCH(B148,'Çalışan Planları'!$B$6:$B$65,0)),"Sicil bulunamadı"))</f>
      </c>
      <c r="D148" s="14"/>
      <c r="E148" s="13"/>
      <c r="F148" s="15"/>
      <c r="G148" s="14"/>
      <c r="H148" s="16"/>
      <c r="I148" s="16"/>
      <c r="J148" s="15"/>
      <c r="K148" s="16"/>
      <c r="L148" s="21"/>
      <c r="M148" s="10">
        <f>IF(OR(I148="",J148="Tamamlandı",J148="İptal"),"",I148-TODAY())</f>
      </c>
      <c r="N148" s="12">
        <f>IF(E148="","",IF(AND(J148&lt;&gt;"Tamamlandı",J148&lt;&gt;"İptal",I148&lt;&gt;"",I148&lt;TODAY()),"Gecikti",IF(AND(J148="Tamamlandı",K148=""),"Tarih yok","")))</f>
      </c>
      <c r="O148" s="13"/>
    </row>
    <row r="149" spans="1:15" x14ac:dyDescent="0.25">
      <c r="A149" s="6">
        <v>144</v>
      </c>
      <c r="B149" s="14"/>
      <c r="C149" s="12">
        <f>IF(B149="","",IFERROR(INDEX('Çalışan Planları'!$C$6:$C$65,MATCH(B149,'Çalışan Planları'!$B$6:$B$65,0)),"Sicil bulunamadı"))</f>
      </c>
      <c r="D149" s="14"/>
      <c r="E149" s="13"/>
      <c r="F149" s="15"/>
      <c r="G149" s="14"/>
      <c r="H149" s="16"/>
      <c r="I149" s="16"/>
      <c r="J149" s="15"/>
      <c r="K149" s="16"/>
      <c r="L149" s="21"/>
      <c r="M149" s="10">
        <f>IF(OR(I149="",J149="Tamamlandı",J149="İptal"),"",I149-TODAY())</f>
      </c>
      <c r="N149" s="12">
        <f>IF(E149="","",IF(AND(J149&lt;&gt;"Tamamlandı",J149&lt;&gt;"İptal",I149&lt;&gt;"",I149&lt;TODAY()),"Gecikti",IF(AND(J149="Tamamlandı",K149=""),"Tarih yok","")))</f>
      </c>
      <c r="O149" s="13"/>
    </row>
    <row r="150" spans="1:15" x14ac:dyDescent="0.25">
      <c r="A150" s="6">
        <v>145</v>
      </c>
      <c r="B150" s="14"/>
      <c r="C150" s="12">
        <f>IF(B150="","",IFERROR(INDEX('Çalışan Planları'!$C$6:$C$65,MATCH(B150,'Çalışan Planları'!$B$6:$B$65,0)),"Sicil bulunamadı"))</f>
      </c>
      <c r="D150" s="14"/>
      <c r="E150" s="13"/>
      <c r="F150" s="15"/>
      <c r="G150" s="14"/>
      <c r="H150" s="16"/>
      <c r="I150" s="16"/>
      <c r="J150" s="15"/>
      <c r="K150" s="16"/>
      <c r="L150" s="21"/>
      <c r="M150" s="10">
        <f>IF(OR(I150="",J150="Tamamlandı",J150="İptal"),"",I150-TODAY())</f>
      </c>
      <c r="N150" s="12">
        <f>IF(E150="","",IF(AND(J150&lt;&gt;"Tamamlandı",J150&lt;&gt;"İptal",I150&lt;&gt;"",I150&lt;TODAY()),"Gecikti",IF(AND(J150="Tamamlandı",K150=""),"Tarih yok","")))</f>
      </c>
      <c r="O150" s="13"/>
    </row>
    <row r="151" spans="1:15" x14ac:dyDescent="0.25">
      <c r="A151" s="6">
        <v>146</v>
      </c>
      <c r="B151" s="14"/>
      <c r="C151" s="12">
        <f>IF(B151="","",IFERROR(INDEX('Çalışan Planları'!$C$6:$C$65,MATCH(B151,'Çalışan Planları'!$B$6:$B$65,0)),"Sicil bulunamadı"))</f>
      </c>
      <c r="D151" s="14"/>
      <c r="E151" s="13"/>
      <c r="F151" s="15"/>
      <c r="G151" s="14"/>
      <c r="H151" s="16"/>
      <c r="I151" s="16"/>
      <c r="J151" s="15"/>
      <c r="K151" s="16"/>
      <c r="L151" s="21"/>
      <c r="M151" s="10">
        <f>IF(OR(I151="",J151="Tamamlandı",J151="İptal"),"",I151-TODAY())</f>
      </c>
      <c r="N151" s="12">
        <f>IF(E151="","",IF(AND(J151&lt;&gt;"Tamamlandı",J151&lt;&gt;"İptal",I151&lt;&gt;"",I151&lt;TODAY()),"Gecikti",IF(AND(J151="Tamamlandı",K151=""),"Tarih yok","")))</f>
      </c>
      <c r="O151" s="13"/>
    </row>
    <row r="152" spans="1:15" x14ac:dyDescent="0.25">
      <c r="A152" s="6">
        <v>147</v>
      </c>
      <c r="B152" s="14"/>
      <c r="C152" s="12">
        <f>IF(B152="","",IFERROR(INDEX('Çalışan Planları'!$C$6:$C$65,MATCH(B152,'Çalışan Planları'!$B$6:$B$65,0)),"Sicil bulunamadı"))</f>
      </c>
      <c r="D152" s="14"/>
      <c r="E152" s="13"/>
      <c r="F152" s="15"/>
      <c r="G152" s="14"/>
      <c r="H152" s="16"/>
      <c r="I152" s="16"/>
      <c r="J152" s="15"/>
      <c r="K152" s="16"/>
      <c r="L152" s="21"/>
      <c r="M152" s="10">
        <f>IF(OR(I152="",J152="Tamamlandı",J152="İptal"),"",I152-TODAY())</f>
      </c>
      <c r="N152" s="12">
        <f>IF(E152="","",IF(AND(J152&lt;&gt;"Tamamlandı",J152&lt;&gt;"İptal",I152&lt;&gt;"",I152&lt;TODAY()),"Gecikti",IF(AND(J152="Tamamlandı",K152=""),"Tarih yok","")))</f>
      </c>
      <c r="O152" s="13"/>
    </row>
    <row r="153" spans="1:15" x14ac:dyDescent="0.25">
      <c r="A153" s="6">
        <v>148</v>
      </c>
      <c r="B153" s="14"/>
      <c r="C153" s="12">
        <f>IF(B153="","",IFERROR(INDEX('Çalışan Planları'!$C$6:$C$65,MATCH(B153,'Çalışan Planları'!$B$6:$B$65,0)),"Sicil bulunamadı"))</f>
      </c>
      <c r="D153" s="14"/>
      <c r="E153" s="13"/>
      <c r="F153" s="15"/>
      <c r="G153" s="14"/>
      <c r="H153" s="16"/>
      <c r="I153" s="16"/>
      <c r="J153" s="15"/>
      <c r="K153" s="16"/>
      <c r="L153" s="21"/>
      <c r="M153" s="10">
        <f>IF(OR(I153="",J153="Tamamlandı",J153="İptal"),"",I153-TODAY())</f>
      </c>
      <c r="N153" s="12">
        <f>IF(E153="","",IF(AND(J153&lt;&gt;"Tamamlandı",J153&lt;&gt;"İptal",I153&lt;&gt;"",I153&lt;TODAY()),"Gecikti",IF(AND(J153="Tamamlandı",K153=""),"Tarih yok","")))</f>
      </c>
      <c r="O153" s="13"/>
    </row>
    <row r="154" spans="1:15" x14ac:dyDescent="0.25">
      <c r="A154" s="6">
        <v>149</v>
      </c>
      <c r="B154" s="14"/>
      <c r="C154" s="12">
        <f>IF(B154="","",IFERROR(INDEX('Çalışan Planları'!$C$6:$C$65,MATCH(B154,'Çalışan Planları'!$B$6:$B$65,0)),"Sicil bulunamadı"))</f>
      </c>
      <c r="D154" s="14"/>
      <c r="E154" s="13"/>
      <c r="F154" s="15"/>
      <c r="G154" s="14"/>
      <c r="H154" s="16"/>
      <c r="I154" s="16"/>
      <c r="J154" s="15"/>
      <c r="K154" s="16"/>
      <c r="L154" s="21"/>
      <c r="M154" s="10">
        <f>IF(OR(I154="",J154="Tamamlandı",J154="İptal"),"",I154-TODAY())</f>
      </c>
      <c r="N154" s="12">
        <f>IF(E154="","",IF(AND(J154&lt;&gt;"Tamamlandı",J154&lt;&gt;"İptal",I154&lt;&gt;"",I154&lt;TODAY()),"Gecikti",IF(AND(J154="Tamamlandı",K154=""),"Tarih yok","")))</f>
      </c>
      <c r="O154" s="13"/>
    </row>
    <row r="155" spans="1:15" x14ac:dyDescent="0.25">
      <c r="A155" s="6">
        <v>150</v>
      </c>
      <c r="B155" s="14"/>
      <c r="C155" s="12">
        <f>IF(B155="","",IFERROR(INDEX('Çalışan Planları'!$C$6:$C$65,MATCH(B155,'Çalışan Planları'!$B$6:$B$65,0)),"Sicil bulunamadı"))</f>
      </c>
      <c r="D155" s="14"/>
      <c r="E155" s="13"/>
      <c r="F155" s="15"/>
      <c r="G155" s="14"/>
      <c r="H155" s="16"/>
      <c r="I155" s="16"/>
      <c r="J155" s="15"/>
      <c r="K155" s="16"/>
      <c r="L155" s="21"/>
      <c r="M155" s="10">
        <f>IF(OR(I155="",J155="Tamamlandı",J155="İptal"),"",I155-TODAY())</f>
      </c>
      <c r="N155" s="12">
        <f>IF(E155="","",IF(AND(J155&lt;&gt;"Tamamlandı",J155&lt;&gt;"İptal",I155&lt;&gt;"",I155&lt;TODAY()),"Gecikti",IF(AND(J155="Tamamlandı",K155=""),"Tarih yok","")))</f>
      </c>
      <c r="O155" s="13"/>
    </row>
    <row r="156" spans="1:15" x14ac:dyDescent="0.25">
      <c r="A156" s="6">
        <v>151</v>
      </c>
      <c r="B156" s="14"/>
      <c r="C156" s="12">
        <f>IF(B156="","",IFERROR(INDEX('Çalışan Planları'!$C$6:$C$65,MATCH(B156,'Çalışan Planları'!$B$6:$B$65,0)),"Sicil bulunamadı"))</f>
      </c>
      <c r="D156" s="14"/>
      <c r="E156" s="13"/>
      <c r="F156" s="15"/>
      <c r="G156" s="14"/>
      <c r="H156" s="16"/>
      <c r="I156" s="16"/>
      <c r="J156" s="15"/>
      <c r="K156" s="16"/>
      <c r="L156" s="21"/>
      <c r="M156" s="10">
        <f>IF(OR(I156="",J156="Tamamlandı",J156="İptal"),"",I156-TODAY())</f>
      </c>
      <c r="N156" s="12">
        <f>IF(E156="","",IF(AND(J156&lt;&gt;"Tamamlandı",J156&lt;&gt;"İptal",I156&lt;&gt;"",I156&lt;TODAY()),"Gecikti",IF(AND(J156="Tamamlandı",K156=""),"Tarih yok","")))</f>
      </c>
      <c r="O156" s="13"/>
    </row>
    <row r="157" spans="1:15" x14ac:dyDescent="0.25">
      <c r="A157" s="6">
        <v>152</v>
      </c>
      <c r="B157" s="14"/>
      <c r="C157" s="12">
        <f>IF(B157="","",IFERROR(INDEX('Çalışan Planları'!$C$6:$C$65,MATCH(B157,'Çalışan Planları'!$B$6:$B$65,0)),"Sicil bulunamadı"))</f>
      </c>
      <c r="D157" s="14"/>
      <c r="E157" s="13"/>
      <c r="F157" s="15"/>
      <c r="G157" s="14"/>
      <c r="H157" s="16"/>
      <c r="I157" s="16"/>
      <c r="J157" s="15"/>
      <c r="K157" s="16"/>
      <c r="L157" s="21"/>
      <c r="M157" s="10">
        <f>IF(OR(I157="",J157="Tamamlandı",J157="İptal"),"",I157-TODAY())</f>
      </c>
      <c r="N157" s="12">
        <f>IF(E157="","",IF(AND(J157&lt;&gt;"Tamamlandı",J157&lt;&gt;"İptal",I157&lt;&gt;"",I157&lt;TODAY()),"Gecikti",IF(AND(J157="Tamamlandı",K157=""),"Tarih yok","")))</f>
      </c>
      <c r="O157" s="13"/>
    </row>
    <row r="158" spans="1:15" x14ac:dyDescent="0.25">
      <c r="A158" s="6">
        <v>153</v>
      </c>
      <c r="B158" s="14"/>
      <c r="C158" s="12">
        <f>IF(B158="","",IFERROR(INDEX('Çalışan Planları'!$C$6:$C$65,MATCH(B158,'Çalışan Planları'!$B$6:$B$65,0)),"Sicil bulunamadı"))</f>
      </c>
      <c r="D158" s="14"/>
      <c r="E158" s="13"/>
      <c r="F158" s="15"/>
      <c r="G158" s="14"/>
      <c r="H158" s="16"/>
      <c r="I158" s="16"/>
      <c r="J158" s="15"/>
      <c r="K158" s="16"/>
      <c r="L158" s="21"/>
      <c r="M158" s="10">
        <f>IF(OR(I158="",J158="Tamamlandı",J158="İptal"),"",I158-TODAY())</f>
      </c>
      <c r="N158" s="12">
        <f>IF(E158="","",IF(AND(J158&lt;&gt;"Tamamlandı",J158&lt;&gt;"İptal",I158&lt;&gt;"",I158&lt;TODAY()),"Gecikti",IF(AND(J158="Tamamlandı",K158=""),"Tarih yok","")))</f>
      </c>
      <c r="O158" s="13"/>
    </row>
    <row r="159" spans="1:15" x14ac:dyDescent="0.25">
      <c r="A159" s="6">
        <v>154</v>
      </c>
      <c r="B159" s="14"/>
      <c r="C159" s="12">
        <f>IF(B159="","",IFERROR(INDEX('Çalışan Planları'!$C$6:$C$65,MATCH(B159,'Çalışan Planları'!$B$6:$B$65,0)),"Sicil bulunamadı"))</f>
      </c>
      <c r="D159" s="14"/>
      <c r="E159" s="13"/>
      <c r="F159" s="15"/>
      <c r="G159" s="14"/>
      <c r="H159" s="16"/>
      <c r="I159" s="16"/>
      <c r="J159" s="15"/>
      <c r="K159" s="16"/>
      <c r="L159" s="21"/>
      <c r="M159" s="10">
        <f>IF(OR(I159="",J159="Tamamlandı",J159="İptal"),"",I159-TODAY())</f>
      </c>
      <c r="N159" s="12">
        <f>IF(E159="","",IF(AND(J159&lt;&gt;"Tamamlandı",J159&lt;&gt;"İptal",I159&lt;&gt;"",I159&lt;TODAY()),"Gecikti",IF(AND(J159="Tamamlandı",K159=""),"Tarih yok","")))</f>
      </c>
      <c r="O159" s="13"/>
    </row>
    <row r="160" spans="1:15" x14ac:dyDescent="0.25">
      <c r="A160" s="6">
        <v>155</v>
      </c>
      <c r="B160" s="14"/>
      <c r="C160" s="12">
        <f>IF(B160="","",IFERROR(INDEX('Çalışan Planları'!$C$6:$C$65,MATCH(B160,'Çalışan Planları'!$B$6:$B$65,0)),"Sicil bulunamadı"))</f>
      </c>
      <c r="D160" s="14"/>
      <c r="E160" s="13"/>
      <c r="F160" s="15"/>
      <c r="G160" s="14"/>
      <c r="H160" s="16"/>
      <c r="I160" s="16"/>
      <c r="J160" s="15"/>
      <c r="K160" s="16"/>
      <c r="L160" s="21"/>
      <c r="M160" s="10">
        <f>IF(OR(I160="",J160="Tamamlandı",J160="İptal"),"",I160-TODAY())</f>
      </c>
      <c r="N160" s="12">
        <f>IF(E160="","",IF(AND(J160&lt;&gt;"Tamamlandı",J160&lt;&gt;"İptal",I160&lt;&gt;"",I160&lt;TODAY()),"Gecikti",IF(AND(J160="Tamamlandı",K160=""),"Tarih yok","")))</f>
      </c>
      <c r="O160" s="13"/>
    </row>
    <row r="161" spans="1:15" x14ac:dyDescent="0.25">
      <c r="A161" s="6">
        <v>156</v>
      </c>
      <c r="B161" s="14"/>
      <c r="C161" s="12">
        <f>IF(B161="","",IFERROR(INDEX('Çalışan Planları'!$C$6:$C$65,MATCH(B161,'Çalışan Planları'!$B$6:$B$65,0)),"Sicil bulunamadı"))</f>
      </c>
      <c r="D161" s="14"/>
      <c r="E161" s="13"/>
      <c r="F161" s="15"/>
      <c r="G161" s="14"/>
      <c r="H161" s="16"/>
      <c r="I161" s="16"/>
      <c r="J161" s="15"/>
      <c r="K161" s="16"/>
      <c r="L161" s="21"/>
      <c r="M161" s="10">
        <f>IF(OR(I161="",J161="Tamamlandı",J161="İptal"),"",I161-TODAY())</f>
      </c>
      <c r="N161" s="12">
        <f>IF(E161="","",IF(AND(J161&lt;&gt;"Tamamlandı",J161&lt;&gt;"İptal",I161&lt;&gt;"",I161&lt;TODAY()),"Gecikti",IF(AND(J161="Tamamlandı",K161=""),"Tarih yok","")))</f>
      </c>
      <c r="O161" s="13"/>
    </row>
    <row r="162" spans="1:15" x14ac:dyDescent="0.25">
      <c r="A162" s="6">
        <v>157</v>
      </c>
      <c r="B162" s="14"/>
      <c r="C162" s="12">
        <f>IF(B162="","",IFERROR(INDEX('Çalışan Planları'!$C$6:$C$65,MATCH(B162,'Çalışan Planları'!$B$6:$B$65,0)),"Sicil bulunamadı"))</f>
      </c>
      <c r="D162" s="14"/>
      <c r="E162" s="13"/>
      <c r="F162" s="15"/>
      <c r="G162" s="14"/>
      <c r="H162" s="16"/>
      <c r="I162" s="16"/>
      <c r="J162" s="15"/>
      <c r="K162" s="16"/>
      <c r="L162" s="21"/>
      <c r="M162" s="10">
        <f>IF(OR(I162="",J162="Tamamlandı",J162="İptal"),"",I162-TODAY())</f>
      </c>
      <c r="N162" s="12">
        <f>IF(E162="","",IF(AND(J162&lt;&gt;"Tamamlandı",J162&lt;&gt;"İptal",I162&lt;&gt;"",I162&lt;TODAY()),"Gecikti",IF(AND(J162="Tamamlandı",K162=""),"Tarih yok","")))</f>
      </c>
      <c r="O162" s="13"/>
    </row>
    <row r="163" spans="1:15" x14ac:dyDescent="0.25">
      <c r="A163" s="6">
        <v>158</v>
      </c>
      <c r="B163" s="14"/>
      <c r="C163" s="12">
        <f>IF(B163="","",IFERROR(INDEX('Çalışan Planları'!$C$6:$C$65,MATCH(B163,'Çalışan Planları'!$B$6:$B$65,0)),"Sicil bulunamadı"))</f>
      </c>
      <c r="D163" s="14"/>
      <c r="E163" s="13"/>
      <c r="F163" s="15"/>
      <c r="G163" s="14"/>
      <c r="H163" s="16"/>
      <c r="I163" s="16"/>
      <c r="J163" s="15"/>
      <c r="K163" s="16"/>
      <c r="L163" s="21"/>
      <c r="M163" s="10">
        <f>IF(OR(I163="",J163="Tamamlandı",J163="İptal"),"",I163-TODAY())</f>
      </c>
      <c r="N163" s="12">
        <f>IF(E163="","",IF(AND(J163&lt;&gt;"Tamamlandı",J163&lt;&gt;"İptal",I163&lt;&gt;"",I163&lt;TODAY()),"Gecikti",IF(AND(J163="Tamamlandı",K163=""),"Tarih yok","")))</f>
      </c>
      <c r="O163" s="13"/>
    </row>
    <row r="164" spans="1:15" x14ac:dyDescent="0.25">
      <c r="A164" s="6">
        <v>159</v>
      </c>
      <c r="B164" s="14"/>
      <c r="C164" s="12">
        <f>IF(B164="","",IFERROR(INDEX('Çalışan Planları'!$C$6:$C$65,MATCH(B164,'Çalışan Planları'!$B$6:$B$65,0)),"Sicil bulunamadı"))</f>
      </c>
      <c r="D164" s="14"/>
      <c r="E164" s="13"/>
      <c r="F164" s="15"/>
      <c r="G164" s="14"/>
      <c r="H164" s="16"/>
      <c r="I164" s="16"/>
      <c r="J164" s="15"/>
      <c r="K164" s="16"/>
      <c r="L164" s="21"/>
      <c r="M164" s="10">
        <f>IF(OR(I164="",J164="Tamamlandı",J164="İptal"),"",I164-TODAY())</f>
      </c>
      <c r="N164" s="12">
        <f>IF(E164="","",IF(AND(J164&lt;&gt;"Tamamlandı",J164&lt;&gt;"İptal",I164&lt;&gt;"",I164&lt;TODAY()),"Gecikti",IF(AND(J164="Tamamlandı",K164=""),"Tarih yok","")))</f>
      </c>
      <c r="O164" s="13"/>
    </row>
    <row r="165" spans="1:15" x14ac:dyDescent="0.25">
      <c r="A165" s="6">
        <v>160</v>
      </c>
      <c r="B165" s="14"/>
      <c r="C165" s="12">
        <f>IF(B165="","",IFERROR(INDEX('Çalışan Planları'!$C$6:$C$65,MATCH(B165,'Çalışan Planları'!$B$6:$B$65,0)),"Sicil bulunamadı"))</f>
      </c>
      <c r="D165" s="14"/>
      <c r="E165" s="13"/>
      <c r="F165" s="15"/>
      <c r="G165" s="14"/>
      <c r="H165" s="16"/>
      <c r="I165" s="16"/>
      <c r="J165" s="15"/>
      <c r="K165" s="16"/>
      <c r="L165" s="21"/>
      <c r="M165" s="10">
        <f>IF(OR(I165="",J165="Tamamlandı",J165="İptal"),"",I165-TODAY())</f>
      </c>
      <c r="N165" s="12">
        <f>IF(E165="","",IF(AND(J165&lt;&gt;"Tamamlandı",J165&lt;&gt;"İptal",I165&lt;&gt;"",I165&lt;TODAY()),"Gecikti",IF(AND(J165="Tamamlandı",K165=""),"Tarih yok","")))</f>
      </c>
      <c r="O165" s="13"/>
    </row>
    <row r="166" spans="1:15" x14ac:dyDescent="0.25">
      <c r="A166" s="6">
        <v>161</v>
      </c>
      <c r="B166" s="14"/>
      <c r="C166" s="12">
        <f>IF(B166="","",IFERROR(INDEX('Çalışan Planları'!$C$6:$C$65,MATCH(B166,'Çalışan Planları'!$B$6:$B$65,0)),"Sicil bulunamadı"))</f>
      </c>
      <c r="D166" s="14"/>
      <c r="E166" s="13"/>
      <c r="F166" s="15"/>
      <c r="G166" s="14"/>
      <c r="H166" s="16"/>
      <c r="I166" s="16"/>
      <c r="J166" s="15"/>
      <c r="K166" s="16"/>
      <c r="L166" s="21"/>
      <c r="M166" s="10">
        <f>IF(OR(I166="",J166="Tamamlandı",J166="İptal"),"",I166-TODAY())</f>
      </c>
      <c r="N166" s="12">
        <f>IF(E166="","",IF(AND(J166&lt;&gt;"Tamamlandı",J166&lt;&gt;"İptal",I166&lt;&gt;"",I166&lt;TODAY()),"Gecikti",IF(AND(J166="Tamamlandı",K166=""),"Tarih yok","")))</f>
      </c>
      <c r="O166" s="13"/>
    </row>
    <row r="167" spans="1:15" x14ac:dyDescent="0.25">
      <c r="A167" s="6">
        <v>162</v>
      </c>
      <c r="B167" s="14"/>
      <c r="C167" s="12">
        <f>IF(B167="","",IFERROR(INDEX('Çalışan Planları'!$C$6:$C$65,MATCH(B167,'Çalışan Planları'!$B$6:$B$65,0)),"Sicil bulunamadı"))</f>
      </c>
      <c r="D167" s="14"/>
      <c r="E167" s="13"/>
      <c r="F167" s="15"/>
      <c r="G167" s="14"/>
      <c r="H167" s="16"/>
      <c r="I167" s="16"/>
      <c r="J167" s="15"/>
      <c r="K167" s="16"/>
      <c r="L167" s="21"/>
      <c r="M167" s="10">
        <f>IF(OR(I167="",J167="Tamamlandı",J167="İptal"),"",I167-TODAY())</f>
      </c>
      <c r="N167" s="12">
        <f>IF(E167="","",IF(AND(J167&lt;&gt;"Tamamlandı",J167&lt;&gt;"İptal",I167&lt;&gt;"",I167&lt;TODAY()),"Gecikti",IF(AND(J167="Tamamlandı",K167=""),"Tarih yok","")))</f>
      </c>
      <c r="O167" s="13"/>
    </row>
    <row r="168" spans="1:15" x14ac:dyDescent="0.25">
      <c r="A168" s="6">
        <v>163</v>
      </c>
      <c r="B168" s="14"/>
      <c r="C168" s="12">
        <f>IF(B168="","",IFERROR(INDEX('Çalışan Planları'!$C$6:$C$65,MATCH(B168,'Çalışan Planları'!$B$6:$B$65,0)),"Sicil bulunamadı"))</f>
      </c>
      <c r="D168" s="14"/>
      <c r="E168" s="13"/>
      <c r="F168" s="15"/>
      <c r="G168" s="14"/>
      <c r="H168" s="16"/>
      <c r="I168" s="16"/>
      <c r="J168" s="15"/>
      <c r="K168" s="16"/>
      <c r="L168" s="21"/>
      <c r="M168" s="10">
        <f>IF(OR(I168="",J168="Tamamlandı",J168="İptal"),"",I168-TODAY())</f>
      </c>
      <c r="N168" s="12">
        <f>IF(E168="","",IF(AND(J168&lt;&gt;"Tamamlandı",J168&lt;&gt;"İptal",I168&lt;&gt;"",I168&lt;TODAY()),"Gecikti",IF(AND(J168="Tamamlandı",K168=""),"Tarih yok","")))</f>
      </c>
      <c r="O168" s="13"/>
    </row>
    <row r="169" spans="1:15" x14ac:dyDescent="0.25">
      <c r="A169" s="6">
        <v>164</v>
      </c>
      <c r="B169" s="14"/>
      <c r="C169" s="12">
        <f>IF(B169="","",IFERROR(INDEX('Çalışan Planları'!$C$6:$C$65,MATCH(B169,'Çalışan Planları'!$B$6:$B$65,0)),"Sicil bulunamadı"))</f>
      </c>
      <c r="D169" s="14"/>
      <c r="E169" s="13"/>
      <c r="F169" s="15"/>
      <c r="G169" s="14"/>
      <c r="H169" s="16"/>
      <c r="I169" s="16"/>
      <c r="J169" s="15"/>
      <c r="K169" s="16"/>
      <c r="L169" s="21"/>
      <c r="M169" s="10">
        <f>IF(OR(I169="",J169="Tamamlandı",J169="İptal"),"",I169-TODAY())</f>
      </c>
      <c r="N169" s="12">
        <f>IF(E169="","",IF(AND(J169&lt;&gt;"Tamamlandı",J169&lt;&gt;"İptal",I169&lt;&gt;"",I169&lt;TODAY()),"Gecikti",IF(AND(J169="Tamamlandı",K169=""),"Tarih yok","")))</f>
      </c>
      <c r="O169" s="13"/>
    </row>
    <row r="170" spans="1:15" x14ac:dyDescent="0.25">
      <c r="A170" s="6">
        <v>165</v>
      </c>
      <c r="B170" s="14"/>
      <c r="C170" s="12">
        <f>IF(B170="","",IFERROR(INDEX('Çalışan Planları'!$C$6:$C$65,MATCH(B170,'Çalışan Planları'!$B$6:$B$65,0)),"Sicil bulunamadı"))</f>
      </c>
      <c r="D170" s="14"/>
      <c r="E170" s="13"/>
      <c r="F170" s="15"/>
      <c r="G170" s="14"/>
      <c r="H170" s="16"/>
      <c r="I170" s="16"/>
      <c r="J170" s="15"/>
      <c r="K170" s="16"/>
      <c r="L170" s="21"/>
      <c r="M170" s="10">
        <f>IF(OR(I170="",J170="Tamamlandı",J170="İptal"),"",I170-TODAY())</f>
      </c>
      <c r="N170" s="12">
        <f>IF(E170="","",IF(AND(J170&lt;&gt;"Tamamlandı",J170&lt;&gt;"İptal",I170&lt;&gt;"",I170&lt;TODAY()),"Gecikti",IF(AND(J170="Tamamlandı",K170=""),"Tarih yok","")))</f>
      </c>
      <c r="O170" s="13"/>
    </row>
    <row r="171" spans="1:15" x14ac:dyDescent="0.25">
      <c r="A171" s="6">
        <v>166</v>
      </c>
      <c r="B171" s="14"/>
      <c r="C171" s="12">
        <f>IF(B171="","",IFERROR(INDEX('Çalışan Planları'!$C$6:$C$65,MATCH(B171,'Çalışan Planları'!$B$6:$B$65,0)),"Sicil bulunamadı"))</f>
      </c>
      <c r="D171" s="14"/>
      <c r="E171" s="13"/>
      <c r="F171" s="15"/>
      <c r="G171" s="14"/>
      <c r="H171" s="16"/>
      <c r="I171" s="16"/>
      <c r="J171" s="15"/>
      <c r="K171" s="16"/>
      <c r="L171" s="21"/>
      <c r="M171" s="10">
        <f>IF(OR(I171="",J171="Tamamlandı",J171="İptal"),"",I171-TODAY())</f>
      </c>
      <c r="N171" s="12">
        <f>IF(E171="","",IF(AND(J171&lt;&gt;"Tamamlandı",J171&lt;&gt;"İptal",I171&lt;&gt;"",I171&lt;TODAY()),"Gecikti",IF(AND(J171="Tamamlandı",K171=""),"Tarih yok","")))</f>
      </c>
      <c r="O171" s="13"/>
    </row>
    <row r="172" spans="1:15" x14ac:dyDescent="0.25">
      <c r="A172" s="6">
        <v>167</v>
      </c>
      <c r="B172" s="14"/>
      <c r="C172" s="12">
        <f>IF(B172="","",IFERROR(INDEX('Çalışan Planları'!$C$6:$C$65,MATCH(B172,'Çalışan Planları'!$B$6:$B$65,0)),"Sicil bulunamadı"))</f>
      </c>
      <c r="D172" s="14"/>
      <c r="E172" s="13"/>
      <c r="F172" s="15"/>
      <c r="G172" s="14"/>
      <c r="H172" s="16"/>
      <c r="I172" s="16"/>
      <c r="J172" s="15"/>
      <c r="K172" s="16"/>
      <c r="L172" s="21"/>
      <c r="M172" s="10">
        <f>IF(OR(I172="",J172="Tamamlandı",J172="İptal"),"",I172-TODAY())</f>
      </c>
      <c r="N172" s="12">
        <f>IF(E172="","",IF(AND(J172&lt;&gt;"Tamamlandı",J172&lt;&gt;"İptal",I172&lt;&gt;"",I172&lt;TODAY()),"Gecikti",IF(AND(J172="Tamamlandı",K172=""),"Tarih yok","")))</f>
      </c>
      <c r="O172" s="13"/>
    </row>
    <row r="173" spans="1:15" x14ac:dyDescent="0.25">
      <c r="A173" s="6">
        <v>168</v>
      </c>
      <c r="B173" s="14"/>
      <c r="C173" s="12">
        <f>IF(B173="","",IFERROR(INDEX('Çalışan Planları'!$C$6:$C$65,MATCH(B173,'Çalışan Planları'!$B$6:$B$65,0)),"Sicil bulunamadı"))</f>
      </c>
      <c r="D173" s="14"/>
      <c r="E173" s="13"/>
      <c r="F173" s="15"/>
      <c r="G173" s="14"/>
      <c r="H173" s="16"/>
      <c r="I173" s="16"/>
      <c r="J173" s="15"/>
      <c r="K173" s="16"/>
      <c r="L173" s="21"/>
      <c r="M173" s="10">
        <f>IF(OR(I173="",J173="Tamamlandı",J173="İptal"),"",I173-TODAY())</f>
      </c>
      <c r="N173" s="12">
        <f>IF(E173="","",IF(AND(J173&lt;&gt;"Tamamlandı",J173&lt;&gt;"İptal",I173&lt;&gt;"",I173&lt;TODAY()),"Gecikti",IF(AND(J173="Tamamlandı",K173=""),"Tarih yok","")))</f>
      </c>
      <c r="O173" s="13"/>
    </row>
    <row r="174" spans="1:15" x14ac:dyDescent="0.25">
      <c r="A174" s="6">
        <v>169</v>
      </c>
      <c r="B174" s="14"/>
      <c r="C174" s="12">
        <f>IF(B174="","",IFERROR(INDEX('Çalışan Planları'!$C$6:$C$65,MATCH(B174,'Çalışan Planları'!$B$6:$B$65,0)),"Sicil bulunamadı"))</f>
      </c>
      <c r="D174" s="14"/>
      <c r="E174" s="13"/>
      <c r="F174" s="15"/>
      <c r="G174" s="14"/>
      <c r="H174" s="16"/>
      <c r="I174" s="16"/>
      <c r="J174" s="15"/>
      <c r="K174" s="16"/>
      <c r="L174" s="21"/>
      <c r="M174" s="10">
        <f>IF(OR(I174="",J174="Tamamlandı",J174="İptal"),"",I174-TODAY())</f>
      </c>
      <c r="N174" s="12">
        <f>IF(E174="","",IF(AND(J174&lt;&gt;"Tamamlandı",J174&lt;&gt;"İptal",I174&lt;&gt;"",I174&lt;TODAY()),"Gecikti",IF(AND(J174="Tamamlandı",K174=""),"Tarih yok","")))</f>
      </c>
      <c r="O174" s="13"/>
    </row>
    <row r="175" spans="1:15" x14ac:dyDescent="0.25">
      <c r="A175" s="6">
        <v>170</v>
      </c>
      <c r="B175" s="14"/>
      <c r="C175" s="12">
        <f>IF(B175="","",IFERROR(INDEX('Çalışan Planları'!$C$6:$C$65,MATCH(B175,'Çalışan Planları'!$B$6:$B$65,0)),"Sicil bulunamadı"))</f>
      </c>
      <c r="D175" s="14"/>
      <c r="E175" s="13"/>
      <c r="F175" s="15"/>
      <c r="G175" s="14"/>
      <c r="H175" s="16"/>
      <c r="I175" s="16"/>
      <c r="J175" s="15"/>
      <c r="K175" s="16"/>
      <c r="L175" s="21"/>
      <c r="M175" s="10">
        <f>IF(OR(I175="",J175="Tamamlandı",J175="İptal"),"",I175-TODAY())</f>
      </c>
      <c r="N175" s="12">
        <f>IF(E175="","",IF(AND(J175&lt;&gt;"Tamamlandı",J175&lt;&gt;"İptal",I175&lt;&gt;"",I175&lt;TODAY()),"Gecikti",IF(AND(J175="Tamamlandı",K175=""),"Tarih yok","")))</f>
      </c>
      <c r="O175" s="13"/>
    </row>
    <row r="176" spans="1:15" x14ac:dyDescent="0.25">
      <c r="A176" s="6">
        <v>171</v>
      </c>
      <c r="B176" s="14"/>
      <c r="C176" s="12">
        <f>IF(B176="","",IFERROR(INDEX('Çalışan Planları'!$C$6:$C$65,MATCH(B176,'Çalışan Planları'!$B$6:$B$65,0)),"Sicil bulunamadı"))</f>
      </c>
      <c r="D176" s="14"/>
      <c r="E176" s="13"/>
      <c r="F176" s="15"/>
      <c r="G176" s="14"/>
      <c r="H176" s="16"/>
      <c r="I176" s="16"/>
      <c r="J176" s="15"/>
      <c r="K176" s="16"/>
      <c r="L176" s="21"/>
      <c r="M176" s="10">
        <f>IF(OR(I176="",J176="Tamamlandı",J176="İptal"),"",I176-TODAY())</f>
      </c>
      <c r="N176" s="12">
        <f>IF(E176="","",IF(AND(J176&lt;&gt;"Tamamlandı",J176&lt;&gt;"İptal",I176&lt;&gt;"",I176&lt;TODAY()),"Gecikti",IF(AND(J176="Tamamlandı",K176=""),"Tarih yok","")))</f>
      </c>
      <c r="O176" s="13"/>
    </row>
    <row r="177" spans="1:15" x14ac:dyDescent="0.25">
      <c r="A177" s="6">
        <v>172</v>
      </c>
      <c r="B177" s="14"/>
      <c r="C177" s="12">
        <f>IF(B177="","",IFERROR(INDEX('Çalışan Planları'!$C$6:$C$65,MATCH(B177,'Çalışan Planları'!$B$6:$B$65,0)),"Sicil bulunamadı"))</f>
      </c>
      <c r="D177" s="14"/>
      <c r="E177" s="13"/>
      <c r="F177" s="15"/>
      <c r="G177" s="14"/>
      <c r="H177" s="16"/>
      <c r="I177" s="16"/>
      <c r="J177" s="15"/>
      <c r="K177" s="16"/>
      <c r="L177" s="21"/>
      <c r="M177" s="10">
        <f>IF(OR(I177="",J177="Tamamlandı",J177="İptal"),"",I177-TODAY())</f>
      </c>
      <c r="N177" s="12">
        <f>IF(E177="","",IF(AND(J177&lt;&gt;"Tamamlandı",J177&lt;&gt;"İptal",I177&lt;&gt;"",I177&lt;TODAY()),"Gecikti",IF(AND(J177="Tamamlandı",K177=""),"Tarih yok","")))</f>
      </c>
      <c r="O177" s="13"/>
    </row>
    <row r="178" spans="1:15" x14ac:dyDescent="0.25">
      <c r="A178" s="6">
        <v>173</v>
      </c>
      <c r="B178" s="14"/>
      <c r="C178" s="12">
        <f>IF(B178="","",IFERROR(INDEX('Çalışan Planları'!$C$6:$C$65,MATCH(B178,'Çalışan Planları'!$B$6:$B$65,0)),"Sicil bulunamadı"))</f>
      </c>
      <c r="D178" s="14"/>
      <c r="E178" s="13"/>
      <c r="F178" s="15"/>
      <c r="G178" s="14"/>
      <c r="H178" s="16"/>
      <c r="I178" s="16"/>
      <c r="J178" s="15"/>
      <c r="K178" s="16"/>
      <c r="L178" s="21"/>
      <c r="M178" s="10">
        <f>IF(OR(I178="",J178="Tamamlandı",J178="İptal"),"",I178-TODAY())</f>
      </c>
      <c r="N178" s="12">
        <f>IF(E178="","",IF(AND(J178&lt;&gt;"Tamamlandı",J178&lt;&gt;"İptal",I178&lt;&gt;"",I178&lt;TODAY()),"Gecikti",IF(AND(J178="Tamamlandı",K178=""),"Tarih yok","")))</f>
      </c>
      <c r="O178" s="13"/>
    </row>
    <row r="179" spans="1:15" x14ac:dyDescent="0.25">
      <c r="A179" s="6">
        <v>174</v>
      </c>
      <c r="B179" s="14"/>
      <c r="C179" s="12">
        <f>IF(B179="","",IFERROR(INDEX('Çalışan Planları'!$C$6:$C$65,MATCH(B179,'Çalışan Planları'!$B$6:$B$65,0)),"Sicil bulunamadı"))</f>
      </c>
      <c r="D179" s="14"/>
      <c r="E179" s="13"/>
      <c r="F179" s="15"/>
      <c r="G179" s="14"/>
      <c r="H179" s="16"/>
      <c r="I179" s="16"/>
      <c r="J179" s="15"/>
      <c r="K179" s="16"/>
      <c r="L179" s="21"/>
      <c r="M179" s="10">
        <f>IF(OR(I179="",J179="Tamamlandı",J179="İptal"),"",I179-TODAY())</f>
      </c>
      <c r="N179" s="12">
        <f>IF(E179="","",IF(AND(J179&lt;&gt;"Tamamlandı",J179&lt;&gt;"İptal",I179&lt;&gt;"",I179&lt;TODAY()),"Gecikti",IF(AND(J179="Tamamlandı",K179=""),"Tarih yok","")))</f>
      </c>
      <c r="O179" s="13"/>
    </row>
    <row r="180" spans="1:15" x14ac:dyDescent="0.25">
      <c r="A180" s="6">
        <v>175</v>
      </c>
      <c r="B180" s="14"/>
      <c r="C180" s="12">
        <f>IF(B180="","",IFERROR(INDEX('Çalışan Planları'!$C$6:$C$65,MATCH(B180,'Çalışan Planları'!$B$6:$B$65,0)),"Sicil bulunamadı"))</f>
      </c>
      <c r="D180" s="14"/>
      <c r="E180" s="13"/>
      <c r="F180" s="15"/>
      <c r="G180" s="14"/>
      <c r="H180" s="16"/>
      <c r="I180" s="16"/>
      <c r="J180" s="15"/>
      <c r="K180" s="16"/>
      <c r="L180" s="21"/>
      <c r="M180" s="10">
        <f>IF(OR(I180="",J180="Tamamlandı",J180="İptal"),"",I180-TODAY())</f>
      </c>
      <c r="N180" s="12">
        <f>IF(E180="","",IF(AND(J180&lt;&gt;"Tamamlandı",J180&lt;&gt;"İptal",I180&lt;&gt;"",I180&lt;TODAY()),"Gecikti",IF(AND(J180="Tamamlandı",K180=""),"Tarih yok","")))</f>
      </c>
      <c r="O180" s="13"/>
    </row>
    <row r="181" spans="1:15" x14ac:dyDescent="0.25">
      <c r="A181" s="6">
        <v>176</v>
      </c>
      <c r="B181" s="14"/>
      <c r="C181" s="12">
        <f>IF(B181="","",IFERROR(INDEX('Çalışan Planları'!$C$6:$C$65,MATCH(B181,'Çalışan Planları'!$B$6:$B$65,0)),"Sicil bulunamadı"))</f>
      </c>
      <c r="D181" s="14"/>
      <c r="E181" s="13"/>
      <c r="F181" s="15"/>
      <c r="G181" s="14"/>
      <c r="H181" s="16"/>
      <c r="I181" s="16"/>
      <c r="J181" s="15"/>
      <c r="K181" s="16"/>
      <c r="L181" s="21"/>
      <c r="M181" s="10">
        <f>IF(OR(I181="",J181="Tamamlandı",J181="İptal"),"",I181-TODAY())</f>
      </c>
      <c r="N181" s="12">
        <f>IF(E181="","",IF(AND(J181&lt;&gt;"Tamamlandı",J181&lt;&gt;"İptal",I181&lt;&gt;"",I181&lt;TODAY()),"Gecikti",IF(AND(J181="Tamamlandı",K181=""),"Tarih yok","")))</f>
      </c>
      <c r="O181" s="13"/>
    </row>
    <row r="182" spans="1:15" x14ac:dyDescent="0.25">
      <c r="A182" s="6">
        <v>177</v>
      </c>
      <c r="B182" s="14"/>
      <c r="C182" s="12">
        <f>IF(B182="","",IFERROR(INDEX('Çalışan Planları'!$C$6:$C$65,MATCH(B182,'Çalışan Planları'!$B$6:$B$65,0)),"Sicil bulunamadı"))</f>
      </c>
      <c r="D182" s="14"/>
      <c r="E182" s="13"/>
      <c r="F182" s="15"/>
      <c r="G182" s="14"/>
      <c r="H182" s="16"/>
      <c r="I182" s="16"/>
      <c r="J182" s="15"/>
      <c r="K182" s="16"/>
      <c r="L182" s="21"/>
      <c r="M182" s="10">
        <f>IF(OR(I182="",J182="Tamamlandı",J182="İptal"),"",I182-TODAY())</f>
      </c>
      <c r="N182" s="12">
        <f>IF(E182="","",IF(AND(J182&lt;&gt;"Tamamlandı",J182&lt;&gt;"İptal",I182&lt;&gt;"",I182&lt;TODAY()),"Gecikti",IF(AND(J182="Tamamlandı",K182=""),"Tarih yok","")))</f>
      </c>
      <c r="O182" s="13"/>
    </row>
    <row r="183" spans="1:15" x14ac:dyDescent="0.25">
      <c r="A183" s="6">
        <v>178</v>
      </c>
      <c r="B183" s="14"/>
      <c r="C183" s="12">
        <f>IF(B183="","",IFERROR(INDEX('Çalışan Planları'!$C$6:$C$65,MATCH(B183,'Çalışan Planları'!$B$6:$B$65,0)),"Sicil bulunamadı"))</f>
      </c>
      <c r="D183" s="14"/>
      <c r="E183" s="13"/>
      <c r="F183" s="15"/>
      <c r="G183" s="14"/>
      <c r="H183" s="16"/>
      <c r="I183" s="16"/>
      <c r="J183" s="15"/>
      <c r="K183" s="16"/>
      <c r="L183" s="21"/>
      <c r="M183" s="10">
        <f>IF(OR(I183="",J183="Tamamlandı",J183="İptal"),"",I183-TODAY())</f>
      </c>
      <c r="N183" s="12">
        <f>IF(E183="","",IF(AND(J183&lt;&gt;"Tamamlandı",J183&lt;&gt;"İptal",I183&lt;&gt;"",I183&lt;TODAY()),"Gecikti",IF(AND(J183="Tamamlandı",K183=""),"Tarih yok","")))</f>
      </c>
      <c r="O183" s="13"/>
    </row>
    <row r="184" spans="1:15" x14ac:dyDescent="0.25">
      <c r="A184" s="6">
        <v>179</v>
      </c>
      <c r="B184" s="14"/>
      <c r="C184" s="12">
        <f>IF(B184="","",IFERROR(INDEX('Çalışan Planları'!$C$6:$C$65,MATCH(B184,'Çalışan Planları'!$B$6:$B$65,0)),"Sicil bulunamadı"))</f>
      </c>
      <c r="D184" s="14"/>
      <c r="E184" s="13"/>
      <c r="F184" s="15"/>
      <c r="G184" s="14"/>
      <c r="H184" s="16"/>
      <c r="I184" s="16"/>
      <c r="J184" s="15"/>
      <c r="K184" s="16"/>
      <c r="L184" s="21"/>
      <c r="M184" s="10">
        <f>IF(OR(I184="",J184="Tamamlandı",J184="İptal"),"",I184-TODAY())</f>
      </c>
      <c r="N184" s="12">
        <f>IF(E184="","",IF(AND(J184&lt;&gt;"Tamamlandı",J184&lt;&gt;"İptal",I184&lt;&gt;"",I184&lt;TODAY()),"Gecikti",IF(AND(J184="Tamamlandı",K184=""),"Tarih yok","")))</f>
      </c>
      <c r="O184" s="13"/>
    </row>
    <row r="185" spans="1:15" x14ac:dyDescent="0.25">
      <c r="A185" s="6">
        <v>180</v>
      </c>
      <c r="B185" s="14"/>
      <c r="C185" s="12">
        <f>IF(B185="","",IFERROR(INDEX('Çalışan Planları'!$C$6:$C$65,MATCH(B185,'Çalışan Planları'!$B$6:$B$65,0)),"Sicil bulunamadı"))</f>
      </c>
      <c r="D185" s="14"/>
      <c r="E185" s="13"/>
      <c r="F185" s="15"/>
      <c r="G185" s="14"/>
      <c r="H185" s="16"/>
      <c r="I185" s="16"/>
      <c r="J185" s="15"/>
      <c r="K185" s="16"/>
      <c r="L185" s="21"/>
      <c r="M185" s="10">
        <f>IF(OR(I185="",J185="Tamamlandı",J185="İptal"),"",I185-TODAY())</f>
      </c>
      <c r="N185" s="12">
        <f>IF(E185="","",IF(AND(J185&lt;&gt;"Tamamlandı",J185&lt;&gt;"İptal",I185&lt;&gt;"",I185&lt;TODAY()),"Gecikti",IF(AND(J185="Tamamlandı",K185=""),"Tarih yok","")))</f>
      </c>
      <c r="O185" s="13"/>
    </row>
    <row r="186" spans="1:15" x14ac:dyDescent="0.25">
      <c r="A186" s="6">
        <v>181</v>
      </c>
      <c r="B186" s="14"/>
      <c r="C186" s="12">
        <f>IF(B186="","",IFERROR(INDEX('Çalışan Planları'!$C$6:$C$65,MATCH(B186,'Çalışan Planları'!$B$6:$B$65,0)),"Sicil bulunamadı"))</f>
      </c>
      <c r="D186" s="14"/>
      <c r="E186" s="13"/>
      <c r="F186" s="15"/>
      <c r="G186" s="14"/>
      <c r="H186" s="16"/>
      <c r="I186" s="16"/>
      <c r="J186" s="15"/>
      <c r="K186" s="16"/>
      <c r="L186" s="21"/>
      <c r="M186" s="10">
        <f>IF(OR(I186="",J186="Tamamlandı",J186="İptal"),"",I186-TODAY())</f>
      </c>
      <c r="N186" s="12">
        <f>IF(E186="","",IF(AND(J186&lt;&gt;"Tamamlandı",J186&lt;&gt;"İptal",I186&lt;&gt;"",I186&lt;TODAY()),"Gecikti",IF(AND(J186="Tamamlandı",K186=""),"Tarih yok","")))</f>
      </c>
      <c r="O186" s="13"/>
    </row>
    <row r="187" spans="1:15" x14ac:dyDescent="0.25">
      <c r="A187" s="6">
        <v>182</v>
      </c>
      <c r="B187" s="14"/>
      <c r="C187" s="12">
        <f>IF(B187="","",IFERROR(INDEX('Çalışan Planları'!$C$6:$C$65,MATCH(B187,'Çalışan Planları'!$B$6:$B$65,0)),"Sicil bulunamadı"))</f>
      </c>
      <c r="D187" s="14"/>
      <c r="E187" s="13"/>
      <c r="F187" s="15"/>
      <c r="G187" s="14"/>
      <c r="H187" s="16"/>
      <c r="I187" s="16"/>
      <c r="J187" s="15"/>
      <c r="K187" s="16"/>
      <c r="L187" s="21"/>
      <c r="M187" s="10">
        <f>IF(OR(I187="",J187="Tamamlandı",J187="İptal"),"",I187-TODAY())</f>
      </c>
      <c r="N187" s="12">
        <f>IF(E187="","",IF(AND(J187&lt;&gt;"Tamamlandı",J187&lt;&gt;"İptal",I187&lt;&gt;"",I187&lt;TODAY()),"Gecikti",IF(AND(J187="Tamamlandı",K187=""),"Tarih yok","")))</f>
      </c>
      <c r="O187" s="13"/>
    </row>
    <row r="188" spans="1:15" x14ac:dyDescent="0.25">
      <c r="A188" s="6">
        <v>183</v>
      </c>
      <c r="B188" s="14"/>
      <c r="C188" s="12">
        <f>IF(B188="","",IFERROR(INDEX('Çalışan Planları'!$C$6:$C$65,MATCH(B188,'Çalışan Planları'!$B$6:$B$65,0)),"Sicil bulunamadı"))</f>
      </c>
      <c r="D188" s="14"/>
      <c r="E188" s="13"/>
      <c r="F188" s="15"/>
      <c r="G188" s="14"/>
      <c r="H188" s="16"/>
      <c r="I188" s="16"/>
      <c r="J188" s="15"/>
      <c r="K188" s="16"/>
      <c r="L188" s="21"/>
      <c r="M188" s="10">
        <f>IF(OR(I188="",J188="Tamamlandı",J188="İptal"),"",I188-TODAY())</f>
      </c>
      <c r="N188" s="12">
        <f>IF(E188="","",IF(AND(J188&lt;&gt;"Tamamlandı",J188&lt;&gt;"İptal",I188&lt;&gt;"",I188&lt;TODAY()),"Gecikti",IF(AND(J188="Tamamlandı",K188=""),"Tarih yok","")))</f>
      </c>
      <c r="O188" s="13"/>
    </row>
    <row r="189" spans="1:15" x14ac:dyDescent="0.25">
      <c r="A189" s="6">
        <v>184</v>
      </c>
      <c r="B189" s="14"/>
      <c r="C189" s="12">
        <f>IF(B189="","",IFERROR(INDEX('Çalışan Planları'!$C$6:$C$65,MATCH(B189,'Çalışan Planları'!$B$6:$B$65,0)),"Sicil bulunamadı"))</f>
      </c>
      <c r="D189" s="14"/>
      <c r="E189" s="13"/>
      <c r="F189" s="15"/>
      <c r="G189" s="14"/>
      <c r="H189" s="16"/>
      <c r="I189" s="16"/>
      <c r="J189" s="15"/>
      <c r="K189" s="16"/>
      <c r="L189" s="21"/>
      <c r="M189" s="10">
        <f>IF(OR(I189="",J189="Tamamlandı",J189="İptal"),"",I189-TODAY())</f>
      </c>
      <c r="N189" s="12">
        <f>IF(E189="","",IF(AND(J189&lt;&gt;"Tamamlandı",J189&lt;&gt;"İptal",I189&lt;&gt;"",I189&lt;TODAY()),"Gecikti",IF(AND(J189="Tamamlandı",K189=""),"Tarih yok","")))</f>
      </c>
      <c r="O189" s="13"/>
    </row>
    <row r="190" spans="1:15" x14ac:dyDescent="0.25">
      <c r="A190" s="6">
        <v>185</v>
      </c>
      <c r="B190" s="14"/>
      <c r="C190" s="12">
        <f>IF(B190="","",IFERROR(INDEX('Çalışan Planları'!$C$6:$C$65,MATCH(B190,'Çalışan Planları'!$B$6:$B$65,0)),"Sicil bulunamadı"))</f>
      </c>
      <c r="D190" s="14"/>
      <c r="E190" s="13"/>
      <c r="F190" s="15"/>
      <c r="G190" s="14"/>
      <c r="H190" s="16"/>
      <c r="I190" s="16"/>
      <c r="J190" s="15"/>
      <c r="K190" s="16"/>
      <c r="L190" s="21"/>
      <c r="M190" s="10">
        <f>IF(OR(I190="",J190="Tamamlandı",J190="İptal"),"",I190-TODAY())</f>
      </c>
      <c r="N190" s="12">
        <f>IF(E190="","",IF(AND(J190&lt;&gt;"Tamamlandı",J190&lt;&gt;"İptal",I190&lt;&gt;"",I190&lt;TODAY()),"Gecikti",IF(AND(J190="Tamamlandı",K190=""),"Tarih yok","")))</f>
      </c>
      <c r="O190" s="13"/>
    </row>
    <row r="191" spans="1:15" x14ac:dyDescent="0.25">
      <c r="A191" s="6">
        <v>186</v>
      </c>
      <c r="B191" s="14"/>
      <c r="C191" s="12">
        <f>IF(B191="","",IFERROR(INDEX('Çalışan Planları'!$C$6:$C$65,MATCH(B191,'Çalışan Planları'!$B$6:$B$65,0)),"Sicil bulunamadı"))</f>
      </c>
      <c r="D191" s="14"/>
      <c r="E191" s="13"/>
      <c r="F191" s="15"/>
      <c r="G191" s="14"/>
      <c r="H191" s="16"/>
      <c r="I191" s="16"/>
      <c r="J191" s="15"/>
      <c r="K191" s="16"/>
      <c r="L191" s="21"/>
      <c r="M191" s="10">
        <f>IF(OR(I191="",J191="Tamamlandı",J191="İptal"),"",I191-TODAY())</f>
      </c>
      <c r="N191" s="12">
        <f>IF(E191="","",IF(AND(J191&lt;&gt;"Tamamlandı",J191&lt;&gt;"İptal",I191&lt;&gt;"",I191&lt;TODAY()),"Gecikti",IF(AND(J191="Tamamlandı",K191=""),"Tarih yok","")))</f>
      </c>
      <c r="O191" s="13"/>
    </row>
    <row r="192" spans="1:15" x14ac:dyDescent="0.25">
      <c r="A192" s="6">
        <v>187</v>
      </c>
      <c r="B192" s="14"/>
      <c r="C192" s="12">
        <f>IF(B192="","",IFERROR(INDEX('Çalışan Planları'!$C$6:$C$65,MATCH(B192,'Çalışan Planları'!$B$6:$B$65,0)),"Sicil bulunamadı"))</f>
      </c>
      <c r="D192" s="14"/>
      <c r="E192" s="13"/>
      <c r="F192" s="15"/>
      <c r="G192" s="14"/>
      <c r="H192" s="16"/>
      <c r="I192" s="16"/>
      <c r="J192" s="15"/>
      <c r="K192" s="16"/>
      <c r="L192" s="21"/>
      <c r="M192" s="10">
        <f>IF(OR(I192="",J192="Tamamlandı",J192="İptal"),"",I192-TODAY())</f>
      </c>
      <c r="N192" s="12">
        <f>IF(E192="","",IF(AND(J192&lt;&gt;"Tamamlandı",J192&lt;&gt;"İptal",I192&lt;&gt;"",I192&lt;TODAY()),"Gecikti",IF(AND(J192="Tamamlandı",K192=""),"Tarih yok","")))</f>
      </c>
      <c r="O192" s="13"/>
    </row>
    <row r="193" spans="1:15" x14ac:dyDescent="0.25">
      <c r="A193" s="6">
        <v>188</v>
      </c>
      <c r="B193" s="14"/>
      <c r="C193" s="12">
        <f>IF(B193="","",IFERROR(INDEX('Çalışan Planları'!$C$6:$C$65,MATCH(B193,'Çalışan Planları'!$B$6:$B$65,0)),"Sicil bulunamadı"))</f>
      </c>
      <c r="D193" s="14"/>
      <c r="E193" s="13"/>
      <c r="F193" s="15"/>
      <c r="G193" s="14"/>
      <c r="H193" s="16"/>
      <c r="I193" s="16"/>
      <c r="J193" s="15"/>
      <c r="K193" s="16"/>
      <c r="L193" s="21"/>
      <c r="M193" s="10">
        <f>IF(OR(I193="",J193="Tamamlandı",J193="İptal"),"",I193-TODAY())</f>
      </c>
      <c r="N193" s="12">
        <f>IF(E193="","",IF(AND(J193&lt;&gt;"Tamamlandı",J193&lt;&gt;"İptal",I193&lt;&gt;"",I193&lt;TODAY()),"Gecikti",IF(AND(J193="Tamamlandı",K193=""),"Tarih yok","")))</f>
      </c>
      <c r="O193" s="13"/>
    </row>
    <row r="194" spans="1:15" x14ac:dyDescent="0.25">
      <c r="A194" s="6">
        <v>189</v>
      </c>
      <c r="B194" s="14"/>
      <c r="C194" s="12">
        <f>IF(B194="","",IFERROR(INDEX('Çalışan Planları'!$C$6:$C$65,MATCH(B194,'Çalışan Planları'!$B$6:$B$65,0)),"Sicil bulunamadı"))</f>
      </c>
      <c r="D194" s="14"/>
      <c r="E194" s="13"/>
      <c r="F194" s="15"/>
      <c r="G194" s="14"/>
      <c r="H194" s="16"/>
      <c r="I194" s="16"/>
      <c r="J194" s="15"/>
      <c r="K194" s="16"/>
      <c r="L194" s="21"/>
      <c r="M194" s="10">
        <f>IF(OR(I194="",J194="Tamamlandı",J194="İptal"),"",I194-TODAY())</f>
      </c>
      <c r="N194" s="12">
        <f>IF(E194="","",IF(AND(J194&lt;&gt;"Tamamlandı",J194&lt;&gt;"İptal",I194&lt;&gt;"",I194&lt;TODAY()),"Gecikti",IF(AND(J194="Tamamlandı",K194=""),"Tarih yok","")))</f>
      </c>
      <c r="O194" s="13"/>
    </row>
    <row r="195" spans="1:15" x14ac:dyDescent="0.25">
      <c r="A195" s="6">
        <v>190</v>
      </c>
      <c r="B195" s="14"/>
      <c r="C195" s="12">
        <f>IF(B195="","",IFERROR(INDEX('Çalışan Planları'!$C$6:$C$65,MATCH(B195,'Çalışan Planları'!$B$6:$B$65,0)),"Sicil bulunamadı"))</f>
      </c>
      <c r="D195" s="14"/>
      <c r="E195" s="13"/>
      <c r="F195" s="15"/>
      <c r="G195" s="14"/>
      <c r="H195" s="16"/>
      <c r="I195" s="16"/>
      <c r="J195" s="15"/>
      <c r="K195" s="16"/>
      <c r="L195" s="21"/>
      <c r="M195" s="10">
        <f>IF(OR(I195="",J195="Tamamlandı",J195="İptal"),"",I195-TODAY())</f>
      </c>
      <c r="N195" s="12">
        <f>IF(E195="","",IF(AND(J195&lt;&gt;"Tamamlandı",J195&lt;&gt;"İptal",I195&lt;&gt;"",I195&lt;TODAY()),"Gecikti",IF(AND(J195="Tamamlandı",K195=""),"Tarih yok","")))</f>
      </c>
      <c r="O195" s="13"/>
    </row>
    <row r="196" spans="1:15" x14ac:dyDescent="0.25">
      <c r="A196" s="6">
        <v>191</v>
      </c>
      <c r="B196" s="14"/>
      <c r="C196" s="12">
        <f>IF(B196="","",IFERROR(INDEX('Çalışan Planları'!$C$6:$C$65,MATCH(B196,'Çalışan Planları'!$B$6:$B$65,0)),"Sicil bulunamadı"))</f>
      </c>
      <c r="D196" s="14"/>
      <c r="E196" s="13"/>
      <c r="F196" s="15"/>
      <c r="G196" s="14"/>
      <c r="H196" s="16"/>
      <c r="I196" s="16"/>
      <c r="J196" s="15"/>
      <c r="K196" s="16"/>
      <c r="L196" s="21"/>
      <c r="M196" s="10">
        <f>IF(OR(I196="",J196="Tamamlandı",J196="İptal"),"",I196-TODAY())</f>
      </c>
      <c r="N196" s="12">
        <f>IF(E196="","",IF(AND(J196&lt;&gt;"Tamamlandı",J196&lt;&gt;"İptal",I196&lt;&gt;"",I196&lt;TODAY()),"Gecikti",IF(AND(J196="Tamamlandı",K196=""),"Tarih yok","")))</f>
      </c>
      <c r="O196" s="13"/>
    </row>
    <row r="197" spans="1:15" x14ac:dyDescent="0.25">
      <c r="A197" s="6">
        <v>192</v>
      </c>
      <c r="B197" s="14"/>
      <c r="C197" s="12">
        <f>IF(B197="","",IFERROR(INDEX('Çalışan Planları'!$C$6:$C$65,MATCH(B197,'Çalışan Planları'!$B$6:$B$65,0)),"Sicil bulunamadı"))</f>
      </c>
      <c r="D197" s="14"/>
      <c r="E197" s="13"/>
      <c r="F197" s="15"/>
      <c r="G197" s="14"/>
      <c r="H197" s="16"/>
      <c r="I197" s="16"/>
      <c r="J197" s="15"/>
      <c r="K197" s="16"/>
      <c r="L197" s="21"/>
      <c r="M197" s="10">
        <f>IF(OR(I197="",J197="Tamamlandı",J197="İptal"),"",I197-TODAY())</f>
      </c>
      <c r="N197" s="12">
        <f>IF(E197="","",IF(AND(J197&lt;&gt;"Tamamlandı",J197&lt;&gt;"İptal",I197&lt;&gt;"",I197&lt;TODAY()),"Gecikti",IF(AND(J197="Tamamlandı",K197=""),"Tarih yok","")))</f>
      </c>
      <c r="O197" s="13"/>
    </row>
    <row r="198" spans="1:15" x14ac:dyDescent="0.25">
      <c r="A198" s="6">
        <v>193</v>
      </c>
      <c r="B198" s="14"/>
      <c r="C198" s="12">
        <f>IF(B198="","",IFERROR(INDEX('Çalışan Planları'!$C$6:$C$65,MATCH(B198,'Çalışan Planları'!$B$6:$B$65,0)),"Sicil bulunamadı"))</f>
      </c>
      <c r="D198" s="14"/>
      <c r="E198" s="13"/>
      <c r="F198" s="15"/>
      <c r="G198" s="14"/>
      <c r="H198" s="16"/>
      <c r="I198" s="16"/>
      <c r="J198" s="15"/>
      <c r="K198" s="16"/>
      <c r="L198" s="21"/>
      <c r="M198" s="10">
        <f>IF(OR(I198="",J198="Tamamlandı",J198="İptal"),"",I198-TODAY())</f>
      </c>
      <c r="N198" s="12">
        <f>IF(E198="","",IF(AND(J198&lt;&gt;"Tamamlandı",J198&lt;&gt;"İptal",I198&lt;&gt;"",I198&lt;TODAY()),"Gecikti",IF(AND(J198="Tamamlandı",K198=""),"Tarih yok","")))</f>
      </c>
      <c r="O198" s="13"/>
    </row>
    <row r="199" spans="1:15" x14ac:dyDescent="0.25">
      <c r="A199" s="6">
        <v>194</v>
      </c>
      <c r="B199" s="14"/>
      <c r="C199" s="12">
        <f>IF(B199="","",IFERROR(INDEX('Çalışan Planları'!$C$6:$C$65,MATCH(B199,'Çalışan Planları'!$B$6:$B$65,0)),"Sicil bulunamadı"))</f>
      </c>
      <c r="D199" s="14"/>
      <c r="E199" s="13"/>
      <c r="F199" s="15"/>
      <c r="G199" s="14"/>
      <c r="H199" s="16"/>
      <c r="I199" s="16"/>
      <c r="J199" s="15"/>
      <c r="K199" s="16"/>
      <c r="L199" s="21"/>
      <c r="M199" s="10">
        <f>IF(OR(I199="",J199="Tamamlandı",J199="İptal"),"",I199-TODAY())</f>
      </c>
      <c r="N199" s="12">
        <f>IF(E199="","",IF(AND(J199&lt;&gt;"Tamamlandı",J199&lt;&gt;"İptal",I199&lt;&gt;"",I199&lt;TODAY()),"Gecikti",IF(AND(J199="Tamamlandı",K199=""),"Tarih yok","")))</f>
      </c>
      <c r="O199" s="13"/>
    </row>
    <row r="200" spans="1:15" x14ac:dyDescent="0.25">
      <c r="A200" s="6">
        <v>195</v>
      </c>
      <c r="B200" s="14"/>
      <c r="C200" s="12">
        <f>IF(B200="","",IFERROR(INDEX('Çalışan Planları'!$C$6:$C$65,MATCH(B200,'Çalışan Planları'!$B$6:$B$65,0)),"Sicil bulunamadı"))</f>
      </c>
      <c r="D200" s="14"/>
      <c r="E200" s="13"/>
      <c r="F200" s="15"/>
      <c r="G200" s="14"/>
      <c r="H200" s="16"/>
      <c r="I200" s="16"/>
      <c r="J200" s="15"/>
      <c r="K200" s="16"/>
      <c r="L200" s="21"/>
      <c r="M200" s="10">
        <f>IF(OR(I200="",J200="Tamamlandı",J200="İptal"),"",I200-TODAY())</f>
      </c>
      <c r="N200" s="12">
        <f>IF(E200="","",IF(AND(J200&lt;&gt;"Tamamlandı",J200&lt;&gt;"İptal",I200&lt;&gt;"",I200&lt;TODAY()),"Gecikti",IF(AND(J200="Tamamlandı",K200=""),"Tarih yok","")))</f>
      </c>
      <c r="O200" s="13"/>
    </row>
    <row r="201" spans="1:15" x14ac:dyDescent="0.25">
      <c r="A201" s="6">
        <v>196</v>
      </c>
      <c r="B201" s="14"/>
      <c r="C201" s="12">
        <f>IF(B201="","",IFERROR(INDEX('Çalışan Planları'!$C$6:$C$65,MATCH(B201,'Çalışan Planları'!$B$6:$B$65,0)),"Sicil bulunamadı"))</f>
      </c>
      <c r="D201" s="14"/>
      <c r="E201" s="13"/>
      <c r="F201" s="15"/>
      <c r="G201" s="14"/>
      <c r="H201" s="16"/>
      <c r="I201" s="16"/>
      <c r="J201" s="15"/>
      <c r="K201" s="16"/>
      <c r="L201" s="21"/>
      <c r="M201" s="10">
        <f>IF(OR(I201="",J201="Tamamlandı",J201="İptal"),"",I201-TODAY())</f>
      </c>
      <c r="N201" s="12">
        <f>IF(E201="","",IF(AND(J201&lt;&gt;"Tamamlandı",J201&lt;&gt;"İptal",I201&lt;&gt;"",I201&lt;TODAY()),"Gecikti",IF(AND(J201="Tamamlandı",K201=""),"Tarih yok","")))</f>
      </c>
      <c r="O201" s="13"/>
    </row>
    <row r="202" spans="1:15" x14ac:dyDescent="0.25">
      <c r="A202" s="6">
        <v>197</v>
      </c>
      <c r="B202" s="14"/>
      <c r="C202" s="12">
        <f>IF(B202="","",IFERROR(INDEX('Çalışan Planları'!$C$6:$C$65,MATCH(B202,'Çalışan Planları'!$B$6:$B$65,0)),"Sicil bulunamadı"))</f>
      </c>
      <c r="D202" s="14"/>
      <c r="E202" s="13"/>
      <c r="F202" s="15"/>
      <c r="G202" s="14"/>
      <c r="H202" s="16"/>
      <c r="I202" s="16"/>
      <c r="J202" s="15"/>
      <c r="K202" s="16"/>
      <c r="L202" s="21"/>
      <c r="M202" s="10">
        <f>IF(OR(I202="",J202="Tamamlandı",J202="İptal"),"",I202-TODAY())</f>
      </c>
      <c r="N202" s="12">
        <f>IF(E202="","",IF(AND(J202&lt;&gt;"Tamamlandı",J202&lt;&gt;"İptal",I202&lt;&gt;"",I202&lt;TODAY()),"Gecikti",IF(AND(J202="Tamamlandı",K202=""),"Tarih yok","")))</f>
      </c>
      <c r="O202" s="13"/>
    </row>
    <row r="203" spans="1:15" x14ac:dyDescent="0.25">
      <c r="A203" s="6">
        <v>198</v>
      </c>
      <c r="B203" s="14"/>
      <c r="C203" s="12">
        <f>IF(B203="","",IFERROR(INDEX('Çalışan Planları'!$C$6:$C$65,MATCH(B203,'Çalışan Planları'!$B$6:$B$65,0)),"Sicil bulunamadı"))</f>
      </c>
      <c r="D203" s="14"/>
      <c r="E203" s="13"/>
      <c r="F203" s="15"/>
      <c r="G203" s="14"/>
      <c r="H203" s="16"/>
      <c r="I203" s="16"/>
      <c r="J203" s="15"/>
      <c r="K203" s="16"/>
      <c r="L203" s="21"/>
      <c r="M203" s="10">
        <f>IF(OR(I203="",J203="Tamamlandı",J203="İptal"),"",I203-TODAY())</f>
      </c>
      <c r="N203" s="12">
        <f>IF(E203="","",IF(AND(J203&lt;&gt;"Tamamlandı",J203&lt;&gt;"İptal",I203&lt;&gt;"",I203&lt;TODAY()),"Gecikti",IF(AND(J203="Tamamlandı",K203=""),"Tarih yok","")))</f>
      </c>
      <c r="O203" s="13"/>
    </row>
    <row r="204" spans="1:15" x14ac:dyDescent="0.25">
      <c r="A204" s="6">
        <v>199</v>
      </c>
      <c r="B204" s="14"/>
      <c r="C204" s="12">
        <f>IF(B204="","",IFERROR(INDEX('Çalışan Planları'!$C$6:$C$65,MATCH(B204,'Çalışan Planları'!$B$6:$B$65,0)),"Sicil bulunamadı"))</f>
      </c>
      <c r="D204" s="14"/>
      <c r="E204" s="13"/>
      <c r="F204" s="15"/>
      <c r="G204" s="14"/>
      <c r="H204" s="16"/>
      <c r="I204" s="16"/>
      <c r="J204" s="15"/>
      <c r="K204" s="16"/>
      <c r="L204" s="21"/>
      <c r="M204" s="10">
        <f>IF(OR(I204="",J204="Tamamlandı",J204="İptal"),"",I204-TODAY())</f>
      </c>
      <c r="N204" s="12">
        <f>IF(E204="","",IF(AND(J204&lt;&gt;"Tamamlandı",J204&lt;&gt;"İptal",I204&lt;&gt;"",I204&lt;TODAY()),"Gecikti",IF(AND(J204="Tamamlandı",K204=""),"Tarih yok","")))</f>
      </c>
      <c r="O204" s="13"/>
    </row>
    <row r="205" spans="1:15" x14ac:dyDescent="0.25">
      <c r="A205" s="6">
        <v>200</v>
      </c>
      <c r="B205" s="14"/>
      <c r="C205" s="12">
        <f>IF(B205="","",IFERROR(INDEX('Çalışan Planları'!$C$6:$C$65,MATCH(B205,'Çalışan Planları'!$B$6:$B$65,0)),"Sicil bulunamadı"))</f>
      </c>
      <c r="D205" s="14"/>
      <c r="E205" s="13"/>
      <c r="F205" s="15"/>
      <c r="G205" s="14"/>
      <c r="H205" s="16"/>
      <c r="I205" s="16"/>
      <c r="J205" s="15"/>
      <c r="K205" s="16"/>
      <c r="L205" s="21"/>
      <c r="M205" s="10">
        <f>IF(OR(I205="",J205="Tamamlandı",J205="İptal"),"",I205-TODAY())</f>
      </c>
      <c r="N205" s="12">
        <f>IF(E205="","",IF(AND(J205&lt;&gt;"Tamamlandı",J205&lt;&gt;"İptal",I205&lt;&gt;"",I205&lt;TODAY()),"Gecikti",IF(AND(J205="Tamamlandı",K205=""),"Tarih yok","")))</f>
      </c>
      <c r="O205" s="13"/>
    </row>
    <row r="206" ht="22" customHeight="1" spans="1:15" x14ac:dyDescent="0.25">
      <c r="A206" s="22" t="s">
        <v>88</v>
      </c>
      <c r="B206" s="22"/>
      <c r="C206" s="22"/>
      <c r="D206" s="22"/>
      <c r="E206" s="22"/>
      <c r="F206" s="22"/>
      <c r="G206" s="22"/>
      <c r="H206" s="23"/>
      <c r="I206" s="23"/>
      <c r="J206" s="22"/>
      <c r="K206" s="23"/>
      <c r="L206" s="24">
        <f>SUM(L6:L205)</f>
      </c>
      <c r="M206" s="25"/>
      <c r="N206" s="22"/>
      <c r="O206" s="22"/>
    </row>
  </sheetData>
  <autoFilter ref="A5:O5"/>
  <conditionalFormatting sqref="J6:J205">
    <cfRule type="cellIs" dxfId="9" priority="1" operator="equal">
      <formula>"Tamamlandı"</formula>
    </cfRule>
  </conditionalFormatting>
  <conditionalFormatting sqref="J6:J205">
    <cfRule type="cellIs" dxfId="10" priority="1" operator="equal">
      <formula>"Ertelendi"</formula>
    </cfRule>
  </conditionalFormatting>
  <conditionalFormatting sqref="M6:M205">
    <cfRule type="cellIs" dxfId="11" priority="1" operator="lessThan">
      <formula>0</formula>
    </cfRule>
  </conditionalFormatting>
  <conditionalFormatting sqref="N6:N205">
    <cfRule type="cellIs" dxfId="12" priority="1" operator="equal">
      <formula>"Gecikti"</formula>
    </cfRule>
  </conditionalFormatting>
  <conditionalFormatting sqref="N6:N205">
    <cfRule type="cellIs" dxfId="13" priority="1" operator="equal">
      <formula>"Tarih yok"</formula>
    </cfRule>
  </conditionalFormatting>
  <dataValidations count="8">
    <dataValidation type="list" allowBlank="1" showErrorMessage="1" errorTitle="Geçersiz değer" error="Listeden seçin: İşte Öğrenme, Proje / Rotasyon, Mentorluk / Koçluk, Eğitim, Sertifika, E-öğrenme / Okuma" sqref="F10:F205">
      <formula1>"İşte Öğrenme,Proje / Rotasyon,Mentorluk / Koçluk,Eğitim,Sertifika,E-öğrenme / Okuma"</formula1>
    </dataValidation>
    <dataValidation type="list" allowBlank="1" showErrorMessage="1" errorTitle="Geçersiz değer" error="Listeden seçin: İşte Öğrenme, Proje / Rotasyon, Mentorluk / Koçluk, Eğitim, Sertifika, E-öğrenme / Okuma" sqref="F6:F205">
      <formula1>"İşte Öğrenme,Proje / Rotasyon,Mentorluk / Koçluk,Eğitim,Sertifika,E-öğrenme / Okuma"</formula1>
    </dataValidation>
    <dataValidation type="date" operator="greaterThan" allowBlank="1" showErrorMessage="1" error="Geçerli bir tarih girin (GG.AA.YYYY)." sqref="H10:I205">
      <formula1>18264</formula1>
    </dataValidation>
    <dataValidation type="date" operator="greaterThan" allowBlank="1" showErrorMessage="1" error="Geçerli bir tarih girin (GG.AA.YYYY)." sqref="H6:I205">
      <formula1>18264</formula1>
    </dataValidation>
    <dataValidation type="list" allowBlank="1" showErrorMessage="1" errorTitle="Geçersiz değer" error="Listeden seçin: Planlandı, Devam Ediyor, Tamamlandı, Ertelendi, İptal" sqref="J10:J205">
      <formula1>"Planlandı,Devam Ediyor,Tamamlandı,Ertelendi,İptal"</formula1>
    </dataValidation>
    <dataValidation type="list" allowBlank="1" showErrorMessage="1" errorTitle="Geçersiz değer" error="Listeden seçin: Planlandı, Devam Ediyor, Tamamlandı, Ertelendi, İptal" sqref="J6:J205">
      <formula1>"Planlandı,Devam Ediyor,Tamamlandı,Ertelendi,İptal"</formula1>
    </dataValidation>
    <dataValidation type="date" operator="greaterThan" allowBlank="1" showErrorMessage="1" error="Geçerli bir tarih girin (GG.AA.YYYY)." sqref="K10:K205">
      <formula1>18264</formula1>
    </dataValidation>
    <dataValidation type="date" operator="greaterThan" allowBlank="1" showErrorMessage="1" error="Geçerli bir tarih girin (GG.AA.YYYY)." sqref="K6:K205">
      <formula1>18264</formula1>
    </dataValidation>
  </dataValidations>
  <hyperlinks>
    <hyperlink ref="B3" r:id="rId1"/>
  </hyperlinks>
  <pageMargins left="0.4" right="0.4" top="0.5" bottom="0.5" header="0.3" footer="0.3"/>
  <pageSetup paperSize="9" orientation="landscape" horizontalDpi="4294967295" verticalDpi="4294967295" scale="100" fitToWidth="1" fitToHeight="0"/>
  <headerFooter>
    <oddFooter>&amp;L&amp;8İK Partner · ikpartner.com&amp;R&amp;8Sayfa &amp;P /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5"/>
  <sheetViews>
    <sheetView workbookViewId="0" showGridLines="0"/>
  </sheetViews>
  <sheetFormatPr defaultRowHeight="15" outlineLevelRow="0" outlineLevelCol="0" x14ac:dyDescent="55"/>
  <cols>
    <col min="1" max="1" width="7" customWidth="1"/>
    <col min="2" max="2" width="46" customWidth="1"/>
    <col min="3" max="3" width="22" customWidth="1"/>
    <col min="4" max="4" width="40" customWidth="1"/>
  </cols>
  <sheetData>
    <row r="1" ht="34" customHeight="1" spans="2:2" x14ac:dyDescent="0.25">
      <c r="B1" s="1" t="s">
        <v>89</v>
      </c>
    </row>
    <row r="2" ht="18" customHeight="1" spans="2:2" x14ac:dyDescent="0.25">
      <c r="B2" s="2" t="s">
        <v>1</v>
      </c>
    </row>
    <row r="3" ht="16" customHeight="1" spans="2:2" x14ac:dyDescent="0.25">
      <c r="B3" s="3" t="s">
        <v>2</v>
      </c>
    </row>
    <row r="4" spans="1:4" x14ac:dyDescent="0.25">
      <c r="A4" s="4"/>
      <c r="B4" s="4"/>
      <c r="C4" s="4"/>
      <c r="D4" s="4"/>
    </row>
    <row r="5" ht="24" customHeight="1" spans="2:2" x14ac:dyDescent="0.25">
      <c r="B5" s="26" t="s">
        <v>90</v>
      </c>
    </row>
    <row r="6" ht="20" customHeight="1" spans="2:4" x14ac:dyDescent="0.25">
      <c r="B6" s="27" t="s">
        <v>91</v>
      </c>
      <c r="C6" s="28">
        <f>COUNTA('Çalışan Planları'!$C$6:$C$65)</f>
      </c>
    </row>
    <row r="7" ht="20" customHeight="1" spans="2:4" x14ac:dyDescent="0.25">
      <c r="B7" s="27" t="s">
        <v>92</v>
      </c>
      <c r="C7" s="28">
        <f>COUNTIF('Çalışan Planları'!$H$6:$H$65,"Şimdi Hazır")</f>
      </c>
      <c r="D7" s="29" t="s">
        <v>93</v>
      </c>
    </row>
    <row r="8" ht="20" customHeight="1" spans="2:4" x14ac:dyDescent="0.25">
      <c r="B8" s="27" t="s">
        <v>94</v>
      </c>
      <c r="C8" s="28">
        <f>COUNTIF('Çalışan Planları'!$H$6:$H$65,"1-2 Yıl")</f>
      </c>
    </row>
    <row r="9" ht="20" customHeight="1" spans="2:4" x14ac:dyDescent="0.25">
      <c r="B9" s="27" t="s">
        <v>95</v>
      </c>
      <c r="C9" s="28">
        <f>COUNTIF('Çalışan Planları'!$H$6:$H$65,"3+ Yıl")</f>
      </c>
    </row>
    <row r="10" ht="20" customHeight="1" spans="2:4" x14ac:dyDescent="0.25">
      <c r="B10" s="27" t="s">
        <v>96</v>
      </c>
      <c r="C10" s="28">
        <f>COUNTIF('Çalışan Planları'!$R$6:$R$65,"Görüşme gecikti")</f>
      </c>
    </row>
    <row r="11" ht="24" customHeight="1" spans="2:2" x14ac:dyDescent="0.25">
      <c r="B11" s="26" t="s">
        <v>97</v>
      </c>
    </row>
    <row r="12" ht="20" customHeight="1" spans="2:4" x14ac:dyDescent="0.25">
      <c r="B12" s="27" t="s">
        <v>98</v>
      </c>
      <c r="C12" s="28">
        <f>COUNTA('Gelişim Aksiyonları'!$E$6:$E$205)</f>
      </c>
    </row>
    <row r="13" ht="20" customHeight="1" spans="2:4" x14ac:dyDescent="0.25">
      <c r="B13" s="27" t="s">
        <v>99</v>
      </c>
      <c r="C13" s="28">
        <f>COUNTIF('Gelişim Aksiyonları'!$J$6:$J$205,"Tamamlandı")</f>
      </c>
    </row>
    <row r="14" ht="20" customHeight="1" spans="2:4" x14ac:dyDescent="0.25">
      <c r="B14" s="27" t="s">
        <v>100</v>
      </c>
      <c r="C14" s="28">
        <f>COUNTIF('Gelişim Aksiyonları'!$J$6:$J$205,"Devam Ediyor")</f>
      </c>
    </row>
    <row r="15" ht="20" customHeight="1" spans="2:4" x14ac:dyDescent="0.25">
      <c r="B15" s="27" t="s">
        <v>101</v>
      </c>
      <c r="C15" s="28">
        <f>COUNTIF('Gelişim Aksiyonları'!$N$6:$N$205,"Gecikti")</f>
      </c>
    </row>
    <row r="16" ht="20" customHeight="1" spans="2:4" x14ac:dyDescent="0.25">
      <c r="B16" s="27" t="s">
        <v>102</v>
      </c>
      <c r="C16" s="30">
        <f>IFERROR(C13/C12,0)</f>
      </c>
      <c r="D16" s="29" t="s">
        <v>103</v>
      </c>
    </row>
    <row r="17" ht="24" customHeight="1" spans="2:2" x14ac:dyDescent="0.25">
      <c r="B17" s="26" t="s">
        <v>104</v>
      </c>
    </row>
    <row r="18" ht="20" customHeight="1" spans="2:4" x14ac:dyDescent="0.25">
      <c r="B18" s="27" t="s">
        <v>105</v>
      </c>
      <c r="C18" s="28">
        <f>COUNTIF('Yetkinlik Açığı'!$I$6:$I$155,"Yüksek")</f>
      </c>
    </row>
    <row r="19" ht="20" customHeight="1" spans="2:4" x14ac:dyDescent="0.25">
      <c r="B19" s="27" t="s">
        <v>106</v>
      </c>
      <c r="C19" s="28">
        <f>COUNTIFS('Yetkinlik Açığı'!$I$6:$I$155,"Yüksek",'Yetkinlik Açığı'!$J$6:$J$155,"Aksiyon yok")</f>
      </c>
      <c r="D19" s="29" t="s">
        <v>107</v>
      </c>
    </row>
    <row r="20" ht="24" customHeight="1" spans="2:2" x14ac:dyDescent="0.25">
      <c r="B20" s="26" t="s">
        <v>68</v>
      </c>
    </row>
    <row r="21" ht="20" customHeight="1" spans="2:4" x14ac:dyDescent="0.25">
      <c r="B21" s="27" t="s">
        <v>108</v>
      </c>
      <c r="C21" s="31">
        <f>SUM('Gelişim Aksiyonları'!$L$6:$L$205)</f>
      </c>
    </row>
    <row r="22" ht="20" customHeight="1" spans="2:4" x14ac:dyDescent="0.25">
      <c r="B22" s="27" t="s">
        <v>109</v>
      </c>
      <c r="C22" s="31">
        <f>SUMIF('Gelişim Aksiyonları'!$J$6:$J$205,"Tamamlandı",'Gelişim Aksiyonları'!$L$6:$L$205)</f>
      </c>
    </row>
    <row r="23" ht="24" customHeight="1" spans="2:2" x14ac:dyDescent="0.25">
      <c r="B23" s="26" t="s">
        <v>110</v>
      </c>
    </row>
    <row r="24" ht="20" customHeight="1" spans="2:4" x14ac:dyDescent="0.25">
      <c r="B24" s="27" t="s">
        <v>111</v>
      </c>
      <c r="C24" s="32" t="s">
        <v>112</v>
      </c>
    </row>
    <row r="25" ht="20" customHeight="1" spans="2:4" x14ac:dyDescent="0.25">
      <c r="B25" s="27" t="s">
        <v>113</v>
      </c>
      <c r="C25" s="32" t="s">
        <v>114</v>
      </c>
    </row>
  </sheetData>
  <hyperlinks>
    <hyperlink ref="B3" r:id="rId1"/>
  </hyperlinks>
  <pageMargins left="0.7" right="0.7" top="0.75" bottom="0.75" header="0.3" footer="0.3"/>
  <pageSetup paperSize="9" orientation="portrait" horizontalDpi="4294967295" verticalDpi="4294967295" scale="100" fitToWidth="1" fitToHeight="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2"/>
  <sheetViews>
    <sheetView workbookViewId="0" showGridLines="0"/>
  </sheetViews>
  <sheetFormatPr defaultRowHeight="15" outlineLevelRow="0" outlineLevelCol="0" x14ac:dyDescent="55"/>
  <cols>
    <col min="1" max="1" width="7" customWidth="1"/>
    <col min="2" max="2" width="100" customWidth="1"/>
  </cols>
  <sheetData>
    <row r="1" ht="34" customHeight="1" spans="2:2" x14ac:dyDescent="0.25">
      <c r="B1" s="1" t="s">
        <v>115</v>
      </c>
    </row>
    <row r="2" ht="18" customHeight="1" spans="2:2" x14ac:dyDescent="0.25">
      <c r="B2" s="2" t="s">
        <v>0</v>
      </c>
    </row>
    <row r="3" ht="16" customHeight="1" spans="2:2" x14ac:dyDescent="0.25">
      <c r="B3" s="3" t="s">
        <v>2</v>
      </c>
    </row>
    <row r="4" spans="1:2" x14ac:dyDescent="0.25">
      <c r="A4" s="4"/>
      <c r="B4" s="4"/>
    </row>
    <row r="5" ht="45" customHeight="1" spans="2:2" x14ac:dyDescent="0.25">
      <c r="B5" s="33" t="s">
        <v>116</v>
      </c>
    </row>
    <row r="7" ht="22" customHeight="1" spans="2:2" x14ac:dyDescent="0.25">
      <c r="B7" s="34" t="s">
        <v>117</v>
      </c>
    </row>
    <row r="8" ht="30" customHeight="1" spans="2:2" x14ac:dyDescent="0.25">
      <c r="B8" s="33" t="s">
        <v>118</v>
      </c>
    </row>
    <row r="9" ht="45" customHeight="1" spans="2:2" x14ac:dyDescent="0.25">
      <c r="B9" s="33" t="s">
        <v>119</v>
      </c>
    </row>
    <row r="10" ht="30" customHeight="1" spans="2:2" x14ac:dyDescent="0.25">
      <c r="B10" s="33" t="s">
        <v>120</v>
      </c>
    </row>
    <row r="11" ht="45" customHeight="1" spans="2:2" x14ac:dyDescent="0.25">
      <c r="B11" s="33" t="s">
        <v>121</v>
      </c>
    </row>
    <row r="12" ht="30" customHeight="1" spans="2:2" x14ac:dyDescent="0.25">
      <c r="B12" s="33" t="s">
        <v>122</v>
      </c>
    </row>
    <row r="13" ht="30" customHeight="1" spans="2:2" x14ac:dyDescent="0.25">
      <c r="B13" s="33" t="s">
        <v>123</v>
      </c>
    </row>
    <row r="14" ht="18" customHeight="1" spans="2:2" x14ac:dyDescent="0.25">
      <c r="B14" s="33" t="s">
        <v>124</v>
      </c>
    </row>
    <row r="15" ht="30" customHeight="1" spans="2:2" x14ac:dyDescent="0.25">
      <c r="B15" s="33" t="s">
        <v>125</v>
      </c>
    </row>
    <row r="16" ht="8" customHeight="1" spans="2:2" x14ac:dyDescent="0.25">
      <c r="B16" s="33" t="s">
        <v>126</v>
      </c>
    </row>
    <row r="17" ht="30" customHeight="1" spans="2:2" x14ac:dyDescent="0.25">
      <c r="B17" s="35" t="s">
        <v>127</v>
      </c>
    </row>
    <row r="19" ht="20" customHeight="1" spans="2:2" x14ac:dyDescent="0.25">
      <c r="B19" s="36" t="s">
        <v>128</v>
      </c>
    </row>
    <row r="20" ht="30" customHeight="1" spans="2:2" x14ac:dyDescent="0.25">
      <c r="B20" s="33" t="s">
        <v>129</v>
      </c>
    </row>
    <row r="22" ht="18" customHeight="1" spans="2:2" x14ac:dyDescent="0.25">
      <c r="B22" s="37" t="s">
        <v>130</v>
      </c>
    </row>
  </sheetData>
  <hyperlinks>
    <hyperlink ref="B3" r:id="rId1"/>
  </hyperlinks>
  <pageMargins left="0.7" right="0.7" top="0.75" bottom="0.75" header="0.3" footer="0.3"/>
  <pageSetup paperSize="9" orientation="portrait" horizontalDpi="4294967295" verticalDpi="4294967295" scale="100" fitToWidth="1" fitToHeight="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Çalışan Planları</vt:lpstr>
      <vt:lpstr>Yetkinlik Açığı</vt:lpstr>
      <vt:lpstr>Gelişim Aksiyonları</vt:lpstr>
      <vt:lpstr>Özet</vt:lpstr>
      <vt:lpstr>Nasıl Kullanılır</vt:lpstr>
    </vt:vector>
  </TitlesOfParts>
  <Company>İK Partner</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 Partner</dc:creator>
  <dc:title>Kariyer Gelişim Planı Tablosu</dc:title>
  <dc:subject/>
  <dc:description/>
  <cp:keywords/>
  <cp:category/>
  <cp:lastModifiedBy>Unknown</cp:lastModifiedBy>
  <dcterms:created xsi:type="dcterms:W3CDTF">2026-10-12T09:00:00Z</dcterms:created>
  <dcterms:modified xsi:type="dcterms:W3CDTF">2026-10-12T09:00:00Z</dcterms:modified>
</cp:coreProperties>
</file>