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Maliyet Tablosu" state="visible" r:id="rId4"/>
    <sheet sheetId="2" name="Parametreler" state="visible" r:id="rId5"/>
    <sheet sheetId="3" name="Özet ve Kontrol" state="visible" r:id="rId6"/>
    <sheet sheetId="4" name="Nasıl Kullanılır" state="visible" r:id="rId7"/>
  </sheets>
  <definedNames>
    <definedName name="_xlnm.Print_Titles" localSheetId="0">'Maliyet Tablosu'!$5:$5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5" authorId="0">
      <text>
        <r>
          <t>Prim, ikramiye, fazla mesai gibi prime esas kazanca giren ödemeler</t>
        </r>
      </text>
    </comment>
    <comment ref="G5" authorId="0">
      <text>
        <r>
          <t>Boş bırakılırsa 30 kabul edilir</t>
        </r>
      </text>
    </comment>
    <comment ref="L5" authorId="0">
      <text>
        <r>
          <t>Standart oran eksi seçilen prim indirimi, yüzde olarak (21,75 = %21,75)</t>
        </r>
      </text>
    </comment>
    <comment ref="O5" authorId="0">
      <text>
        <r>
          <t>İsteğe bağlı: yemek, servis, özel sağlık sigortası vb. SGK primine dahil edilmeyen işveren giderleri</t>
        </r>
      </text>
    </comment>
  </commentList>
</comments>
</file>

<file path=xl/sharedStrings.xml><?xml version="1.0" encoding="utf-8"?>
<sst xmlns="http://schemas.openxmlformats.org/spreadsheetml/2006/main" count="106" uniqueCount="93">
  <si>
    <t>İşveren Maliyeti Hesaplama Tablosu</t>
  </si>
  <si>
    <t>Dönem: [Ay / Yıl]  ·  Şirket: [Şirket Unvanı]</t>
  </si>
  <si>
    <t>ikpartner.com  ·  Ücretsiz İK şablonu  ·  0538 949 22 87</t>
  </si>
  <si>
    <t>Sıra</t>
  </si>
  <si>
    <t>Sicil No</t>
  </si>
  <si>
    <t>Ad Soyad</t>
  </si>
  <si>
    <t>Departman</t>
  </si>
  <si>
    <t>Aylık Brüt Ücret</t>
  </si>
  <si>
    <t>SGK'ya Tabi Ek Ödemeler</t>
  </si>
  <si>
    <t>Prim Günü</t>
  </si>
  <si>
    <t>Prim İndirimi</t>
  </si>
  <si>
    <t>Toplam Brüt</t>
  </si>
  <si>
    <t>Prime Esas Kazanç</t>
  </si>
  <si>
    <t>Sınır Durumu</t>
  </si>
  <si>
    <t>İşveren SGK Oranı (%)</t>
  </si>
  <si>
    <t>İşveren SGK Payı</t>
  </si>
  <si>
    <t>İşsizlik İşveren Payı</t>
  </si>
  <si>
    <t>Diğer İşveren Giderleri</t>
  </si>
  <si>
    <t>Toplam İşveren Maliyeti</t>
  </si>
  <si>
    <t>Maliyet / Brüt</t>
  </si>
  <si>
    <t>4001</t>
  </si>
  <si>
    <t>Örnek Çalışan A</t>
  </si>
  <si>
    <t>Operasyon</t>
  </si>
  <si>
    <t>Yok</t>
  </si>
  <si>
    <t>4002</t>
  </si>
  <si>
    <t>Örnek Çalışan B</t>
  </si>
  <si>
    <t>2 puan (imalat dışı)</t>
  </si>
  <si>
    <t>4003</t>
  </si>
  <si>
    <t>Örnek Çalışan C</t>
  </si>
  <si>
    <t>Üretim</t>
  </si>
  <si>
    <t>5 puan (imalat)</t>
  </si>
  <si>
    <t>4004</t>
  </si>
  <si>
    <t>Örnek Çalışan D</t>
  </si>
  <si>
    <t>Satış</t>
  </si>
  <si>
    <t>4005</t>
  </si>
  <si>
    <t>Örnek Çalışan E</t>
  </si>
  <si>
    <t>Yönetim</t>
  </si>
  <si>
    <t>4006</t>
  </si>
  <si>
    <t>Örnek Çalışan F</t>
  </si>
  <si>
    <t>TOPLAM</t>
  </si>
  <si>
    <t>Prime Esas Kazanç Sınırları (01.01–31.12.2026)</t>
  </si>
  <si>
    <t>Günlük alt sınır</t>
  </si>
  <si>
    <t>Günlük üst sınır</t>
  </si>
  <si>
    <t>Asgari ücretin 9 katı (7566 sayılı Kanun)</t>
  </si>
  <si>
    <t>Aylık alt sınır (30 gün)</t>
  </si>
  <si>
    <t>Kontrol: 33.030,00 TL</t>
  </si>
  <si>
    <t>Aylık üst sınır (30 gün)</t>
  </si>
  <si>
    <t>Kontrol: 297.270,00 TL</t>
  </si>
  <si>
    <t>İşveren Prim Oranları (2026)</t>
  </si>
  <si>
    <t>İşveren SGK payı (ondalık; %21,75)</t>
  </si>
  <si>
    <t>Kısa vadeli sigorta kolu oranı tehlike sınıfına göre değişebilir.</t>
  </si>
  <si>
    <t>İşsizlik sigortası işveren payı</t>
  </si>
  <si>
    <t>Prim indirimi – imalat sektörü</t>
  </si>
  <si>
    <t>5 puan (5510 md. 81)</t>
  </si>
  <si>
    <t>Prim indirimi – imalat dışı sektörler</t>
  </si>
  <si>
    <t>2 puan</t>
  </si>
  <si>
    <t>Asgari Ücret (01.01–31.12.2026)</t>
  </si>
  <si>
    <t>Aylık brüt asgari ücret</t>
  </si>
  <si>
    <t>Kontrol hesabında kullanılır</t>
  </si>
  <si>
    <t>Dönem Toplamları</t>
  </si>
  <si>
    <t>Çalışan sayısı</t>
  </si>
  <si>
    <t>Toplam brüt</t>
  </si>
  <si>
    <t>Toplam işveren SGK payı</t>
  </si>
  <si>
    <t>Toplam işsizlik işveren payı</t>
  </si>
  <si>
    <t>Toplam diğer işveren giderleri</t>
  </si>
  <si>
    <t>Toplam işveren maliyeti</t>
  </si>
  <si>
    <t>Çalışan başına ortalama maliyet</t>
  </si>
  <si>
    <t>Yıllık maliyet projeksiyonu (12 ay)</t>
  </si>
  <si>
    <t>Ücret artışları ve ek ödemeler hariç basit projeksiyon</t>
  </si>
  <si>
    <t>Kontrol: Asgari Ücretin İşveren Maliyeti (2026)</t>
  </si>
  <si>
    <t>Teşviksiz</t>
  </si>
  <si>
    <t>Beklenen: 40.874,63 TL</t>
  </si>
  <si>
    <t>2 puan indirimli (imalat dışı)</t>
  </si>
  <si>
    <t>Beklenen: 40.214,03 TL</t>
  </si>
  <si>
    <t>5 puan indirimli (imalat)</t>
  </si>
  <si>
    <t>Beklenen: 39.223,13 TL</t>
  </si>
  <si>
    <t>Onay</t>
  </si>
  <si>
    <t>Hazırlayan</t>
  </si>
  <si>
    <t>[Ad Soyad]</t>
  </si>
  <si>
    <t>Nasıl Kullanılır?</t>
  </si>
  <si>
    <t>Brüt ücret ve SGK'ya tabi ek ödemelerden prime esas kazancı (2026 alt ve üst sınırlarıyla) bulan; işveren SGK payını (%21,75; 2 veya 5 puanlık prim indirimi seçilebilir), işsizlik sigortası işveren payını (%2) ve toplam işveren maliyetini çalışan bazında ve toplam olarak hesaplayan tablo.</t>
  </si>
  <si>
    <t>Kullanım adımları</t>
  </si>
  <si>
    <t>1. Parametreler sayfasındaki 2026 oranlarını ve prime esas kazanç sınırlarını kontrol edin; yeni dönemde yalnızca bu hücreleri güncellemeniz yeterlidir.</t>
  </si>
  <si>
    <t>2. Maliyet Tablosu'nda her çalışan için aylık brüt ücreti, varsa SGK'ya tabi ek ödemeleri (prim, ikramiye, fazla mesai vb.) ve prim gününü girin. Prim günü boş bırakılırsa 30 kabul edilir.</t>
  </si>
  <si>
    <t>3. Prim İndirimi sütununda işyerinizin yararlandığı indirimi seçin: imalat sektöründe 5 puan, imalat dışında 2 puan. İndirim şartlarını (prim borcu olmaması vb.) sağlamıyorsanız "Yok" seçin.</t>
  </si>
  <si>
    <t>4. Prime esas kazanç, toplam brütün günlük alt sınır × prim günü ile günlük üst sınır × prim günü arasına çekilerek bulunur; "Sınır Durumu" sütunu tavan veya taban uygulandığını gösterir.</t>
  </si>
  <si>
    <t>5. Yemek, servis, özel sağlık sigortası gibi SGK primine dahil etmediğiniz işveren giderlerini "Diğer İşveren Giderleri" sütununa yazarak toplam maliyete ekleyebilirsiniz. Hangi ödemenin prime tabi olduğunu mali müşavirinizle teyit edin.</t>
  </si>
  <si>
    <t>6. Özet ve Kontrol sayfası toplamları ve asgari ücretin 2026 işveren maliyeti kontrolünü (40.874,63 / 40.214,03 / 39.223,13 TL) gösterir.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</si>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</sst>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₺&quot;"/>
    <numFmt numFmtId="165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/>
    <xf numFmtId="164" fontId="7" fillId="0" borderId="2" xfId="0" applyNumberFormat="1" applyFont="1" applyBorder="1"/>
    <xf numFmtId="3" fontId="6" fillId="0" borderId="2" xfId="0" applyNumberFormat="1" applyFont="1" applyBorder="1"/>
    <xf numFmtId="0" fontId="6" fillId="0" borderId="2" xfId="0" applyFont="1" applyBorder="1" applyAlignment="1">
      <alignment horizontal="center"/>
    </xf>
    <xf numFmtId="164" fontId="8" fillId="3" borderId="2" xfId="0" applyNumberFormat="1" applyFont="1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  <xf numFmtId="165" fontId="8" fillId="3" borderId="2" xfId="0" applyNumberFormat="1" applyFont="1" applyFill="1" applyBorder="1"/>
    <xf numFmtId="0" fontId="7" fillId="0" borderId="2" xfId="0" applyFont="1" applyBorder="1"/>
    <xf numFmtId="3" fontId="7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9" fillId="4" borderId="3" xfId="0" applyFont="1" applyFill="1" applyBorder="1"/>
    <xf numFmtId="164" fontId="9" fillId="4" borderId="3" xfId="0" applyNumberFormat="1" applyFont="1" applyFill="1" applyBorder="1"/>
    <xf numFmtId="3" fontId="9" fillId="4" borderId="3" xfId="0" applyNumberFormat="1" applyFont="1" applyFill="1" applyBorder="1"/>
    <xf numFmtId="4" fontId="9" fillId="4" borderId="3" xfId="0" applyNumberFormat="1" applyFont="1" applyFill="1" applyBorder="1"/>
    <xf numFmtId="165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164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164" fontId="13" fillId="0" borderId="2" xfId="0" applyNumberFormat="1" applyFont="1" applyBorder="1" applyAlignment="1">
      <alignment horizontal="right"/>
    </xf>
    <xf numFmtId="0" fontId="11" fillId="5" borderId="2" xfId="0" applyFont="1" applyFill="1" applyBorder="1" applyAlignment="1">
      <alignment horizontal="right"/>
    </xf>
    <xf numFmtId="9" fontId="11" fillId="5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3" max="3" width="20" customWidth="1"/>
    <col min="4" max="6" width="14" customWidth="1"/>
    <col min="7" max="7" width="8" customWidth="1"/>
    <col min="8" max="8" width="17" customWidth="1"/>
    <col min="9" max="11" width="14" customWidth="1"/>
    <col min="12" max="12" width="10" customWidth="1"/>
    <col min="13" max="15" width="13" customWidth="1"/>
    <col min="16" max="16" width="15" customWidth="1"/>
    <col min="17" max="17" width="1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ht="18" customHeight="1" spans="1:17" x14ac:dyDescent="0.25">
      <c r="A6" s="6">
        <v>1</v>
      </c>
      <c r="B6" s="7" t="s">
        <v>20</v>
      </c>
      <c r="C6" s="7" t="s">
        <v>21</v>
      </c>
      <c r="D6" s="7" t="s">
        <v>22</v>
      </c>
      <c r="E6" s="8">
        <v>33030</v>
      </c>
      <c r="F6" s="9"/>
      <c r="G6" s="10">
        <v>30</v>
      </c>
      <c r="H6" s="11" t="s">
        <v>23</v>
      </c>
      <c r="I6" s="12">
        <f>IF(OR(C6="",E6=""),"",E6+IF(F6="",0,F6))</f>
      </c>
      <c r="J6" s="12">
        <f>IF(I6="","",MIN(MAX(I6,'Parametreler'!$C$6*IF(G6="",30,G6)),'Parametreler'!$C$7*IF(G6="",30,G6)))</f>
      </c>
      <c r="K6" s="13">
        <f>IF(J6="","",IF(I6&gt;J6,"Üst sınır uygulandı",IF(I6&lt;J6,"Alt sınıra tamamlandı","-")))</f>
      </c>
      <c r="L6" s="14">
        <f>IF(J6="","",100*('Parametreler'!$C$11-IF(H6="5 puan (imalat)",'Parametreler'!$C$13,IF(H6="2 puan (imalat dışı)",'Parametreler'!$C$14,0))))</f>
      </c>
      <c r="M6" s="12">
        <f>IF(J6="","",ROUND(J6*L6/100,2))</f>
      </c>
      <c r="N6" s="12">
        <f>IF(J6="","",ROUND(J6*'Parametreler'!$C$12,2))</f>
      </c>
      <c r="O6" s="9"/>
      <c r="P6" s="12">
        <f>IF(I6="","",I6+M6+N6+IF(O6="",0,O6))</f>
      </c>
      <c r="Q6" s="15">
        <f>IF(P6="","",P6/I6)</f>
      </c>
    </row>
    <row r="7" ht="18" customHeight="1" spans="1:17" x14ac:dyDescent="0.25">
      <c r="A7" s="6">
        <v>2</v>
      </c>
      <c r="B7" s="7" t="s">
        <v>24</v>
      </c>
      <c r="C7" s="7" t="s">
        <v>25</v>
      </c>
      <c r="D7" s="7" t="s">
        <v>22</v>
      </c>
      <c r="E7" s="8">
        <v>33030</v>
      </c>
      <c r="F7" s="9"/>
      <c r="G7" s="10">
        <v>30</v>
      </c>
      <c r="H7" s="11" t="s">
        <v>26</v>
      </c>
      <c r="I7" s="12">
        <f>IF(OR(C7="",E7=""),"",E7+IF(F7="",0,F7))</f>
      </c>
      <c r="J7" s="12">
        <f>IF(I7="","",MIN(MAX(I7,'Parametreler'!$C$6*IF(G7="",30,G7)),'Parametreler'!$C$7*IF(G7="",30,G7)))</f>
      </c>
      <c r="K7" s="13">
        <f>IF(J7="","",IF(I7&gt;J7,"Üst sınır uygulandı",IF(I7&lt;J7,"Alt sınıra tamamlandı","-")))</f>
      </c>
      <c r="L7" s="14">
        <f>IF(J7="","",100*('Parametreler'!$C$11-IF(H7="5 puan (imalat)",'Parametreler'!$C$13,IF(H7="2 puan (imalat dışı)",'Parametreler'!$C$14,0))))</f>
      </c>
      <c r="M7" s="12">
        <f>IF(J7="","",ROUND(J7*L7/100,2))</f>
      </c>
      <c r="N7" s="12">
        <f>IF(J7="","",ROUND(J7*'Parametreler'!$C$12,2))</f>
      </c>
      <c r="O7" s="9"/>
      <c r="P7" s="12">
        <f>IF(I7="","",I7+M7+N7+IF(O7="",0,O7))</f>
      </c>
      <c r="Q7" s="15">
        <f>IF(P7="","",P7/I7)</f>
      </c>
    </row>
    <row r="8" ht="18" customHeight="1" spans="1:17" x14ac:dyDescent="0.25">
      <c r="A8" s="6">
        <v>3</v>
      </c>
      <c r="B8" s="7" t="s">
        <v>27</v>
      </c>
      <c r="C8" s="7" t="s">
        <v>28</v>
      </c>
      <c r="D8" s="7" t="s">
        <v>29</v>
      </c>
      <c r="E8" s="8">
        <v>33030</v>
      </c>
      <c r="F8" s="9"/>
      <c r="G8" s="10">
        <v>30</v>
      </c>
      <c r="H8" s="11" t="s">
        <v>30</v>
      </c>
      <c r="I8" s="12">
        <f>IF(OR(C8="",E8=""),"",E8+IF(F8="",0,F8))</f>
      </c>
      <c r="J8" s="12">
        <f>IF(I8="","",MIN(MAX(I8,'Parametreler'!$C$6*IF(G8="",30,G8)),'Parametreler'!$C$7*IF(G8="",30,G8)))</f>
      </c>
      <c r="K8" s="13">
        <f>IF(J8="","",IF(I8&gt;J8,"Üst sınır uygulandı",IF(I8&lt;J8,"Alt sınıra tamamlandı","-")))</f>
      </c>
      <c r="L8" s="14">
        <f>IF(J8="","",100*('Parametreler'!$C$11-IF(H8="5 puan (imalat)",'Parametreler'!$C$13,IF(H8="2 puan (imalat dışı)",'Parametreler'!$C$14,0))))</f>
      </c>
      <c r="M8" s="12">
        <f>IF(J8="","",ROUND(J8*L8/100,2))</f>
      </c>
      <c r="N8" s="12">
        <f>IF(J8="","",ROUND(J8*'Parametreler'!$C$12,2))</f>
      </c>
      <c r="O8" s="9"/>
      <c r="P8" s="12">
        <f>IF(I8="","",I8+M8+N8+IF(O8="",0,O8))</f>
      </c>
      <c r="Q8" s="15">
        <f>IF(P8="","",P8/I8)</f>
      </c>
    </row>
    <row r="9" ht="18" customHeight="1" spans="1:17" x14ac:dyDescent="0.25">
      <c r="A9" s="6">
        <v>4</v>
      </c>
      <c r="B9" s="7" t="s">
        <v>31</v>
      </c>
      <c r="C9" s="7" t="s">
        <v>32</v>
      </c>
      <c r="D9" s="7" t="s">
        <v>33</v>
      </c>
      <c r="E9" s="8">
        <v>60000</v>
      </c>
      <c r="F9" s="8">
        <v>5000</v>
      </c>
      <c r="G9" s="10">
        <v>30</v>
      </c>
      <c r="H9" s="11" t="s">
        <v>26</v>
      </c>
      <c r="I9" s="12">
        <f>IF(OR(C9="",E9=""),"",E9+IF(F9="",0,F9))</f>
      </c>
      <c r="J9" s="12">
        <f>IF(I9="","",MIN(MAX(I9,'Parametreler'!$C$6*IF(G9="",30,G9)),'Parametreler'!$C$7*IF(G9="",30,G9)))</f>
      </c>
      <c r="K9" s="13">
        <f>IF(J9="","",IF(I9&gt;J9,"Üst sınır uygulandı",IF(I9&lt;J9,"Alt sınıra tamamlandı","-")))</f>
      </c>
      <c r="L9" s="14">
        <f>IF(J9="","",100*('Parametreler'!$C$11-IF(H9="5 puan (imalat)",'Parametreler'!$C$13,IF(H9="2 puan (imalat dışı)",'Parametreler'!$C$14,0))))</f>
      </c>
      <c r="M9" s="12">
        <f>IF(J9="","",ROUND(J9*L9/100,2))</f>
      </c>
      <c r="N9" s="12">
        <f>IF(J9="","",ROUND(J9*'Parametreler'!$C$12,2))</f>
      </c>
      <c r="O9" s="8">
        <v>2500</v>
      </c>
      <c r="P9" s="12">
        <f>IF(I9="","",I9+M9+N9+IF(O9="",0,O9))</f>
      </c>
      <c r="Q9" s="15">
        <f>IF(P9="","",P9/I9)</f>
      </c>
    </row>
    <row r="10" ht="18" customHeight="1" spans="1:17" x14ac:dyDescent="0.25">
      <c r="A10" s="6">
        <v>5</v>
      </c>
      <c r="B10" s="7" t="s">
        <v>34</v>
      </c>
      <c r="C10" s="7" t="s">
        <v>35</v>
      </c>
      <c r="D10" s="7" t="s">
        <v>36</v>
      </c>
      <c r="E10" s="8">
        <v>350000</v>
      </c>
      <c r="F10" s="9"/>
      <c r="G10" s="10">
        <v>30</v>
      </c>
      <c r="H10" s="11" t="s">
        <v>23</v>
      </c>
      <c r="I10" s="12">
        <f>IF(OR(C10="",E10=""),"",E10+IF(F10="",0,F10))</f>
      </c>
      <c r="J10" s="12">
        <f>IF(I10="","",MIN(MAX(I10,'Parametreler'!$C$6*IF(G10="",30,G10)),'Parametreler'!$C$7*IF(G10="",30,G10)))</f>
      </c>
      <c r="K10" s="13">
        <f>IF(J10="","",IF(I10&gt;J10,"Üst sınır uygulandı",IF(I10&lt;J10,"Alt sınıra tamamlandı","-")))</f>
      </c>
      <c r="L10" s="14">
        <f>IF(J10="","",100*('Parametreler'!$C$11-IF(H10="5 puan (imalat)",'Parametreler'!$C$13,IF(H10="2 puan (imalat dışı)",'Parametreler'!$C$14,0))))</f>
      </c>
      <c r="M10" s="12">
        <f>IF(J10="","",ROUND(J10*L10/100,2))</f>
      </c>
      <c r="N10" s="12">
        <f>IF(J10="","",ROUND(J10*'Parametreler'!$C$12,2))</f>
      </c>
      <c r="O10" s="9"/>
      <c r="P10" s="12">
        <f>IF(I10="","",I10+M10+N10+IF(O10="",0,O10))</f>
      </c>
      <c r="Q10" s="15">
        <f>IF(P10="","",P10/I10)</f>
      </c>
    </row>
    <row r="11" ht="18" customHeight="1" spans="1:17" x14ac:dyDescent="0.25">
      <c r="A11" s="6">
        <v>6</v>
      </c>
      <c r="B11" s="7" t="s">
        <v>37</v>
      </c>
      <c r="C11" s="7" t="s">
        <v>38</v>
      </c>
      <c r="D11" s="7" t="s">
        <v>22</v>
      </c>
      <c r="E11" s="8">
        <v>16515</v>
      </c>
      <c r="F11" s="9"/>
      <c r="G11" s="10">
        <v>15</v>
      </c>
      <c r="H11" s="11" t="s">
        <v>26</v>
      </c>
      <c r="I11" s="12">
        <f>IF(OR(C11="",E11=""),"",E11+IF(F11="",0,F11))</f>
      </c>
      <c r="J11" s="12">
        <f>IF(I11="","",MIN(MAX(I11,'Parametreler'!$C$6*IF(G11="",30,G11)),'Parametreler'!$C$7*IF(G11="",30,G11)))</f>
      </c>
      <c r="K11" s="13">
        <f>IF(J11="","",IF(I11&gt;J11,"Üst sınır uygulandı",IF(I11&lt;J11,"Alt sınıra tamamlandı","-")))</f>
      </c>
      <c r="L11" s="14">
        <f>IF(J11="","",100*('Parametreler'!$C$11-IF(H11="5 puan (imalat)",'Parametreler'!$C$13,IF(H11="2 puan (imalat dışı)",'Parametreler'!$C$14,0))))</f>
      </c>
      <c r="M11" s="12">
        <f>IF(J11="","",ROUND(J11*L11/100,2))</f>
      </c>
      <c r="N11" s="12">
        <f>IF(J11="","",ROUND(J11*'Parametreler'!$C$12,2))</f>
      </c>
      <c r="O11" s="9"/>
      <c r="P11" s="12">
        <f>IF(I11="","",I11+M11+N11+IF(O11="",0,O11))</f>
      </c>
      <c r="Q11" s="15">
        <f>IF(P11="","",P11/I11)</f>
      </c>
    </row>
    <row r="12" ht="18" customHeight="1" spans="1:17" x14ac:dyDescent="0.25">
      <c r="A12" s="6">
        <v>7</v>
      </c>
      <c r="B12" s="16"/>
      <c r="C12" s="16"/>
      <c r="D12" s="16"/>
      <c r="E12" s="9"/>
      <c r="F12" s="9"/>
      <c r="G12" s="17"/>
      <c r="H12" s="18"/>
      <c r="I12" s="12">
        <f>IF(OR(C12="",E12=""),"",E12+IF(F12="",0,F12))</f>
      </c>
      <c r="J12" s="12">
        <f>IF(I12="","",MIN(MAX(I12,'Parametreler'!$C$6*IF(G12="",30,G12)),'Parametreler'!$C$7*IF(G12="",30,G12)))</f>
      </c>
      <c r="K12" s="13">
        <f>IF(J12="","",IF(I12&gt;J12,"Üst sınır uygulandı",IF(I12&lt;J12,"Alt sınıra tamamlandı","-")))</f>
      </c>
      <c r="L12" s="14">
        <f>IF(J12="","",100*('Parametreler'!$C$11-IF(H12="5 puan (imalat)",'Parametreler'!$C$13,IF(H12="2 puan (imalat dışı)",'Parametreler'!$C$14,0))))</f>
      </c>
      <c r="M12" s="12">
        <f>IF(J12="","",ROUND(J12*L12/100,2))</f>
      </c>
      <c r="N12" s="12">
        <f>IF(J12="","",ROUND(J12*'Parametreler'!$C$12,2))</f>
      </c>
      <c r="O12" s="9"/>
      <c r="P12" s="12">
        <f>IF(I12="","",I12+M12+N12+IF(O12="",0,O12))</f>
      </c>
      <c r="Q12" s="15">
        <f>IF(P12="","",P12/I12)</f>
      </c>
    </row>
    <row r="13" ht="18" customHeight="1" spans="1:17" x14ac:dyDescent="0.25">
      <c r="A13" s="6">
        <v>8</v>
      </c>
      <c r="B13" s="16"/>
      <c r="C13" s="16"/>
      <c r="D13" s="16"/>
      <c r="E13" s="9"/>
      <c r="F13" s="9"/>
      <c r="G13" s="17"/>
      <c r="H13" s="18"/>
      <c r="I13" s="12">
        <f>IF(OR(C13="",E13=""),"",E13+IF(F13="",0,F13))</f>
      </c>
      <c r="J13" s="12">
        <f>IF(I13="","",MIN(MAX(I13,'Parametreler'!$C$6*IF(G13="",30,G13)),'Parametreler'!$C$7*IF(G13="",30,G13)))</f>
      </c>
      <c r="K13" s="13">
        <f>IF(J13="","",IF(I13&gt;J13,"Üst sınır uygulandı",IF(I13&lt;J13,"Alt sınıra tamamlandı","-")))</f>
      </c>
      <c r="L13" s="14">
        <f>IF(J13="","",100*('Parametreler'!$C$11-IF(H13="5 puan (imalat)",'Parametreler'!$C$13,IF(H13="2 puan (imalat dışı)",'Parametreler'!$C$14,0))))</f>
      </c>
      <c r="M13" s="12">
        <f>IF(J13="","",ROUND(J13*L13/100,2))</f>
      </c>
      <c r="N13" s="12">
        <f>IF(J13="","",ROUND(J13*'Parametreler'!$C$12,2))</f>
      </c>
      <c r="O13" s="9"/>
      <c r="P13" s="12">
        <f>IF(I13="","",I13+M13+N13+IF(O13="",0,O13))</f>
      </c>
      <c r="Q13" s="15">
        <f>IF(P13="","",P13/I13)</f>
      </c>
    </row>
    <row r="14" ht="18" customHeight="1" spans="1:17" x14ac:dyDescent="0.25">
      <c r="A14" s="6">
        <v>9</v>
      </c>
      <c r="B14" s="16"/>
      <c r="C14" s="16"/>
      <c r="D14" s="16"/>
      <c r="E14" s="9"/>
      <c r="F14" s="9"/>
      <c r="G14" s="17"/>
      <c r="H14" s="18"/>
      <c r="I14" s="12">
        <f>IF(OR(C14="",E14=""),"",E14+IF(F14="",0,F14))</f>
      </c>
      <c r="J14" s="12">
        <f>IF(I14="","",MIN(MAX(I14,'Parametreler'!$C$6*IF(G14="",30,G14)),'Parametreler'!$C$7*IF(G14="",30,G14)))</f>
      </c>
      <c r="K14" s="13">
        <f>IF(J14="","",IF(I14&gt;J14,"Üst sınır uygulandı",IF(I14&lt;J14,"Alt sınıra tamamlandı","-")))</f>
      </c>
      <c r="L14" s="14">
        <f>IF(J14="","",100*('Parametreler'!$C$11-IF(H14="5 puan (imalat)",'Parametreler'!$C$13,IF(H14="2 puan (imalat dışı)",'Parametreler'!$C$14,0))))</f>
      </c>
      <c r="M14" s="12">
        <f>IF(J14="","",ROUND(J14*L14/100,2))</f>
      </c>
      <c r="N14" s="12">
        <f>IF(J14="","",ROUND(J14*'Parametreler'!$C$12,2))</f>
      </c>
      <c r="O14" s="9"/>
      <c r="P14" s="12">
        <f>IF(I14="","",I14+M14+N14+IF(O14="",0,O14))</f>
      </c>
      <c r="Q14" s="15">
        <f>IF(P14="","",P14/I14)</f>
      </c>
    </row>
    <row r="15" ht="18" customHeight="1" spans="1:17" x14ac:dyDescent="0.25">
      <c r="A15" s="6">
        <v>10</v>
      </c>
      <c r="B15" s="16"/>
      <c r="C15" s="16"/>
      <c r="D15" s="16"/>
      <c r="E15" s="9"/>
      <c r="F15" s="9"/>
      <c r="G15" s="17"/>
      <c r="H15" s="18"/>
      <c r="I15" s="12">
        <f>IF(OR(C15="",E15=""),"",E15+IF(F15="",0,F15))</f>
      </c>
      <c r="J15" s="12">
        <f>IF(I15="","",MIN(MAX(I15,'Parametreler'!$C$6*IF(G15="",30,G15)),'Parametreler'!$C$7*IF(G15="",30,G15)))</f>
      </c>
      <c r="K15" s="13">
        <f>IF(J15="","",IF(I15&gt;J15,"Üst sınır uygulandı",IF(I15&lt;J15,"Alt sınıra tamamlandı","-")))</f>
      </c>
      <c r="L15" s="14">
        <f>IF(J15="","",100*('Parametreler'!$C$11-IF(H15="5 puan (imalat)",'Parametreler'!$C$13,IF(H15="2 puan (imalat dışı)",'Parametreler'!$C$14,0))))</f>
      </c>
      <c r="M15" s="12">
        <f>IF(J15="","",ROUND(J15*L15/100,2))</f>
      </c>
      <c r="N15" s="12">
        <f>IF(J15="","",ROUND(J15*'Parametreler'!$C$12,2))</f>
      </c>
      <c r="O15" s="9"/>
      <c r="P15" s="12">
        <f>IF(I15="","",I15+M15+N15+IF(O15="",0,O15))</f>
      </c>
      <c r="Q15" s="15">
        <f>IF(P15="","",P15/I15)</f>
      </c>
    </row>
    <row r="16" ht="18" customHeight="1" spans="1:17" x14ac:dyDescent="0.25">
      <c r="A16" s="6">
        <v>11</v>
      </c>
      <c r="B16" s="16"/>
      <c r="C16" s="16"/>
      <c r="D16" s="16"/>
      <c r="E16" s="9"/>
      <c r="F16" s="9"/>
      <c r="G16" s="17"/>
      <c r="H16" s="18"/>
      <c r="I16" s="12">
        <f>IF(OR(C16="",E16=""),"",E16+IF(F16="",0,F16))</f>
      </c>
      <c r="J16" s="12">
        <f>IF(I16="","",MIN(MAX(I16,'Parametreler'!$C$6*IF(G16="",30,G16)),'Parametreler'!$C$7*IF(G16="",30,G16)))</f>
      </c>
      <c r="K16" s="13">
        <f>IF(J16="","",IF(I16&gt;J16,"Üst sınır uygulandı",IF(I16&lt;J16,"Alt sınıra tamamlandı","-")))</f>
      </c>
      <c r="L16" s="14">
        <f>IF(J16="","",100*('Parametreler'!$C$11-IF(H16="5 puan (imalat)",'Parametreler'!$C$13,IF(H16="2 puan (imalat dışı)",'Parametreler'!$C$14,0))))</f>
      </c>
      <c r="M16" s="12">
        <f>IF(J16="","",ROUND(J16*L16/100,2))</f>
      </c>
      <c r="N16" s="12">
        <f>IF(J16="","",ROUND(J16*'Parametreler'!$C$12,2))</f>
      </c>
      <c r="O16" s="9"/>
      <c r="P16" s="12">
        <f>IF(I16="","",I16+M16+N16+IF(O16="",0,O16))</f>
      </c>
      <c r="Q16" s="15">
        <f>IF(P16="","",P16/I16)</f>
      </c>
    </row>
    <row r="17" ht="18" customHeight="1" spans="1:17" x14ac:dyDescent="0.25">
      <c r="A17" s="6">
        <v>12</v>
      </c>
      <c r="B17" s="16"/>
      <c r="C17" s="16"/>
      <c r="D17" s="16"/>
      <c r="E17" s="9"/>
      <c r="F17" s="9"/>
      <c r="G17" s="17"/>
      <c r="H17" s="18"/>
      <c r="I17" s="12">
        <f>IF(OR(C17="",E17=""),"",E17+IF(F17="",0,F17))</f>
      </c>
      <c r="J17" s="12">
        <f>IF(I17="","",MIN(MAX(I17,'Parametreler'!$C$6*IF(G17="",30,G17)),'Parametreler'!$C$7*IF(G17="",30,G17)))</f>
      </c>
      <c r="K17" s="13">
        <f>IF(J17="","",IF(I17&gt;J17,"Üst sınır uygulandı",IF(I17&lt;J17,"Alt sınıra tamamlandı","-")))</f>
      </c>
      <c r="L17" s="14">
        <f>IF(J17="","",100*('Parametreler'!$C$11-IF(H17="5 puan (imalat)",'Parametreler'!$C$13,IF(H17="2 puan (imalat dışı)",'Parametreler'!$C$14,0))))</f>
      </c>
      <c r="M17" s="12">
        <f>IF(J17="","",ROUND(J17*L17/100,2))</f>
      </c>
      <c r="N17" s="12">
        <f>IF(J17="","",ROUND(J17*'Parametreler'!$C$12,2))</f>
      </c>
      <c r="O17" s="9"/>
      <c r="P17" s="12">
        <f>IF(I17="","",I17+M17+N17+IF(O17="",0,O17))</f>
      </c>
      <c r="Q17" s="15">
        <f>IF(P17="","",P17/I17)</f>
      </c>
    </row>
    <row r="18" ht="18" customHeight="1" spans="1:17" x14ac:dyDescent="0.25">
      <c r="A18" s="6">
        <v>13</v>
      </c>
      <c r="B18" s="16"/>
      <c r="C18" s="16"/>
      <c r="D18" s="16"/>
      <c r="E18" s="9"/>
      <c r="F18" s="9"/>
      <c r="G18" s="17"/>
      <c r="H18" s="18"/>
      <c r="I18" s="12">
        <f>IF(OR(C18="",E18=""),"",E18+IF(F18="",0,F18))</f>
      </c>
      <c r="J18" s="12">
        <f>IF(I18="","",MIN(MAX(I18,'Parametreler'!$C$6*IF(G18="",30,G18)),'Parametreler'!$C$7*IF(G18="",30,G18)))</f>
      </c>
      <c r="K18" s="13">
        <f>IF(J18="","",IF(I18&gt;J18,"Üst sınır uygulandı",IF(I18&lt;J18,"Alt sınıra tamamlandı","-")))</f>
      </c>
      <c r="L18" s="14">
        <f>IF(J18="","",100*('Parametreler'!$C$11-IF(H18="5 puan (imalat)",'Parametreler'!$C$13,IF(H18="2 puan (imalat dışı)",'Parametreler'!$C$14,0))))</f>
      </c>
      <c r="M18" s="12">
        <f>IF(J18="","",ROUND(J18*L18/100,2))</f>
      </c>
      <c r="N18" s="12">
        <f>IF(J18="","",ROUND(J18*'Parametreler'!$C$12,2))</f>
      </c>
      <c r="O18" s="9"/>
      <c r="P18" s="12">
        <f>IF(I18="","",I18+M18+N18+IF(O18="",0,O18))</f>
      </c>
      <c r="Q18" s="15">
        <f>IF(P18="","",P18/I18)</f>
      </c>
    </row>
    <row r="19" ht="18" customHeight="1" spans="1:17" x14ac:dyDescent="0.25">
      <c r="A19" s="6">
        <v>14</v>
      </c>
      <c r="B19" s="16"/>
      <c r="C19" s="16"/>
      <c r="D19" s="16"/>
      <c r="E19" s="9"/>
      <c r="F19" s="9"/>
      <c r="G19" s="17"/>
      <c r="H19" s="18"/>
      <c r="I19" s="12">
        <f>IF(OR(C19="",E19=""),"",E19+IF(F19="",0,F19))</f>
      </c>
      <c r="J19" s="12">
        <f>IF(I19="","",MIN(MAX(I19,'Parametreler'!$C$6*IF(G19="",30,G19)),'Parametreler'!$C$7*IF(G19="",30,G19)))</f>
      </c>
      <c r="K19" s="13">
        <f>IF(J19="","",IF(I19&gt;J19,"Üst sınır uygulandı",IF(I19&lt;J19,"Alt sınıra tamamlandı","-")))</f>
      </c>
      <c r="L19" s="14">
        <f>IF(J19="","",100*('Parametreler'!$C$11-IF(H19="5 puan (imalat)",'Parametreler'!$C$13,IF(H19="2 puan (imalat dışı)",'Parametreler'!$C$14,0))))</f>
      </c>
      <c r="M19" s="12">
        <f>IF(J19="","",ROUND(J19*L19/100,2))</f>
      </c>
      <c r="N19" s="12">
        <f>IF(J19="","",ROUND(J19*'Parametreler'!$C$12,2))</f>
      </c>
      <c r="O19" s="9"/>
      <c r="P19" s="12">
        <f>IF(I19="","",I19+M19+N19+IF(O19="",0,O19))</f>
      </c>
      <c r="Q19" s="15">
        <f>IF(P19="","",P19/I19)</f>
      </c>
    </row>
    <row r="20" ht="18" customHeight="1" spans="1:17" x14ac:dyDescent="0.25">
      <c r="A20" s="6">
        <v>15</v>
      </c>
      <c r="B20" s="16"/>
      <c r="C20" s="16"/>
      <c r="D20" s="16"/>
      <c r="E20" s="9"/>
      <c r="F20" s="9"/>
      <c r="G20" s="17"/>
      <c r="H20" s="18"/>
      <c r="I20" s="12">
        <f>IF(OR(C20="",E20=""),"",E20+IF(F20="",0,F20))</f>
      </c>
      <c r="J20" s="12">
        <f>IF(I20="","",MIN(MAX(I20,'Parametreler'!$C$6*IF(G20="",30,G20)),'Parametreler'!$C$7*IF(G20="",30,G20)))</f>
      </c>
      <c r="K20" s="13">
        <f>IF(J20="","",IF(I20&gt;J20,"Üst sınır uygulandı",IF(I20&lt;J20,"Alt sınıra tamamlandı","-")))</f>
      </c>
      <c r="L20" s="14">
        <f>IF(J20="","",100*('Parametreler'!$C$11-IF(H20="5 puan (imalat)",'Parametreler'!$C$13,IF(H20="2 puan (imalat dışı)",'Parametreler'!$C$14,0))))</f>
      </c>
      <c r="M20" s="12">
        <f>IF(J20="","",ROUND(J20*L20/100,2))</f>
      </c>
      <c r="N20" s="12">
        <f>IF(J20="","",ROUND(J20*'Parametreler'!$C$12,2))</f>
      </c>
      <c r="O20" s="9"/>
      <c r="P20" s="12">
        <f>IF(I20="","",I20+M20+N20+IF(O20="",0,O20))</f>
      </c>
      <c r="Q20" s="15">
        <f>IF(P20="","",P20/I20)</f>
      </c>
    </row>
    <row r="21" ht="18" customHeight="1" spans="1:17" x14ac:dyDescent="0.25">
      <c r="A21" s="6">
        <v>16</v>
      </c>
      <c r="B21" s="16"/>
      <c r="C21" s="16"/>
      <c r="D21" s="16"/>
      <c r="E21" s="9"/>
      <c r="F21" s="9"/>
      <c r="G21" s="17"/>
      <c r="H21" s="18"/>
      <c r="I21" s="12">
        <f>IF(OR(C21="",E21=""),"",E21+IF(F21="",0,F21))</f>
      </c>
      <c r="J21" s="12">
        <f>IF(I21="","",MIN(MAX(I21,'Parametreler'!$C$6*IF(G21="",30,G21)),'Parametreler'!$C$7*IF(G21="",30,G21)))</f>
      </c>
      <c r="K21" s="13">
        <f>IF(J21="","",IF(I21&gt;J21,"Üst sınır uygulandı",IF(I21&lt;J21,"Alt sınıra tamamlandı","-")))</f>
      </c>
      <c r="L21" s="14">
        <f>IF(J21="","",100*('Parametreler'!$C$11-IF(H21="5 puan (imalat)",'Parametreler'!$C$13,IF(H21="2 puan (imalat dışı)",'Parametreler'!$C$14,0))))</f>
      </c>
      <c r="M21" s="12">
        <f>IF(J21="","",ROUND(J21*L21/100,2))</f>
      </c>
      <c r="N21" s="12">
        <f>IF(J21="","",ROUND(J21*'Parametreler'!$C$12,2))</f>
      </c>
      <c r="O21" s="9"/>
      <c r="P21" s="12">
        <f>IF(I21="","",I21+M21+N21+IF(O21="",0,O21))</f>
      </c>
      <c r="Q21" s="15">
        <f>IF(P21="","",P21/I21)</f>
      </c>
    </row>
    <row r="22" ht="18" customHeight="1" spans="1:17" x14ac:dyDescent="0.25">
      <c r="A22" s="6">
        <v>17</v>
      </c>
      <c r="B22" s="16"/>
      <c r="C22" s="16"/>
      <c r="D22" s="16"/>
      <c r="E22" s="9"/>
      <c r="F22" s="9"/>
      <c r="G22" s="17"/>
      <c r="H22" s="18"/>
      <c r="I22" s="12">
        <f>IF(OR(C22="",E22=""),"",E22+IF(F22="",0,F22))</f>
      </c>
      <c r="J22" s="12">
        <f>IF(I22="","",MIN(MAX(I22,'Parametreler'!$C$6*IF(G22="",30,G22)),'Parametreler'!$C$7*IF(G22="",30,G22)))</f>
      </c>
      <c r="K22" s="13">
        <f>IF(J22="","",IF(I22&gt;J22,"Üst sınır uygulandı",IF(I22&lt;J22,"Alt sınıra tamamlandı","-")))</f>
      </c>
      <c r="L22" s="14">
        <f>IF(J22="","",100*('Parametreler'!$C$11-IF(H22="5 puan (imalat)",'Parametreler'!$C$13,IF(H22="2 puan (imalat dışı)",'Parametreler'!$C$14,0))))</f>
      </c>
      <c r="M22" s="12">
        <f>IF(J22="","",ROUND(J22*L22/100,2))</f>
      </c>
      <c r="N22" s="12">
        <f>IF(J22="","",ROUND(J22*'Parametreler'!$C$12,2))</f>
      </c>
      <c r="O22" s="9"/>
      <c r="P22" s="12">
        <f>IF(I22="","",I22+M22+N22+IF(O22="",0,O22))</f>
      </c>
      <c r="Q22" s="15">
        <f>IF(P22="","",P22/I22)</f>
      </c>
    </row>
    <row r="23" ht="18" customHeight="1" spans="1:17" x14ac:dyDescent="0.25">
      <c r="A23" s="6">
        <v>18</v>
      </c>
      <c r="B23" s="16"/>
      <c r="C23" s="16"/>
      <c r="D23" s="16"/>
      <c r="E23" s="9"/>
      <c r="F23" s="9"/>
      <c r="G23" s="17"/>
      <c r="H23" s="18"/>
      <c r="I23" s="12">
        <f>IF(OR(C23="",E23=""),"",E23+IF(F23="",0,F23))</f>
      </c>
      <c r="J23" s="12">
        <f>IF(I23="","",MIN(MAX(I23,'Parametreler'!$C$6*IF(G23="",30,G23)),'Parametreler'!$C$7*IF(G23="",30,G23)))</f>
      </c>
      <c r="K23" s="13">
        <f>IF(J23="","",IF(I23&gt;J23,"Üst sınır uygulandı",IF(I23&lt;J23,"Alt sınıra tamamlandı","-")))</f>
      </c>
      <c r="L23" s="14">
        <f>IF(J23="","",100*('Parametreler'!$C$11-IF(H23="5 puan (imalat)",'Parametreler'!$C$13,IF(H23="2 puan (imalat dışı)",'Parametreler'!$C$14,0))))</f>
      </c>
      <c r="M23" s="12">
        <f>IF(J23="","",ROUND(J23*L23/100,2))</f>
      </c>
      <c r="N23" s="12">
        <f>IF(J23="","",ROUND(J23*'Parametreler'!$C$12,2))</f>
      </c>
      <c r="O23" s="9"/>
      <c r="P23" s="12">
        <f>IF(I23="","",I23+M23+N23+IF(O23="",0,O23))</f>
      </c>
      <c r="Q23" s="15">
        <f>IF(P23="","",P23/I23)</f>
      </c>
    </row>
    <row r="24" ht="18" customHeight="1" spans="1:17" x14ac:dyDescent="0.25">
      <c r="A24" s="6">
        <v>19</v>
      </c>
      <c r="B24" s="16"/>
      <c r="C24" s="16"/>
      <c r="D24" s="16"/>
      <c r="E24" s="9"/>
      <c r="F24" s="9"/>
      <c r="G24" s="17"/>
      <c r="H24" s="18"/>
      <c r="I24" s="12">
        <f>IF(OR(C24="",E24=""),"",E24+IF(F24="",0,F24))</f>
      </c>
      <c r="J24" s="12">
        <f>IF(I24="","",MIN(MAX(I24,'Parametreler'!$C$6*IF(G24="",30,G24)),'Parametreler'!$C$7*IF(G24="",30,G24)))</f>
      </c>
      <c r="K24" s="13">
        <f>IF(J24="","",IF(I24&gt;J24,"Üst sınır uygulandı",IF(I24&lt;J24,"Alt sınıra tamamlandı","-")))</f>
      </c>
      <c r="L24" s="14">
        <f>IF(J24="","",100*('Parametreler'!$C$11-IF(H24="5 puan (imalat)",'Parametreler'!$C$13,IF(H24="2 puan (imalat dışı)",'Parametreler'!$C$14,0))))</f>
      </c>
      <c r="M24" s="12">
        <f>IF(J24="","",ROUND(J24*L24/100,2))</f>
      </c>
      <c r="N24" s="12">
        <f>IF(J24="","",ROUND(J24*'Parametreler'!$C$12,2))</f>
      </c>
      <c r="O24" s="9"/>
      <c r="P24" s="12">
        <f>IF(I24="","",I24+M24+N24+IF(O24="",0,O24))</f>
      </c>
      <c r="Q24" s="15">
        <f>IF(P24="","",P24/I24)</f>
      </c>
    </row>
    <row r="25" ht="18" customHeight="1" spans="1:17" x14ac:dyDescent="0.25">
      <c r="A25" s="6">
        <v>20</v>
      </c>
      <c r="B25" s="16"/>
      <c r="C25" s="16"/>
      <c r="D25" s="16"/>
      <c r="E25" s="9"/>
      <c r="F25" s="9"/>
      <c r="G25" s="17"/>
      <c r="H25" s="18"/>
      <c r="I25" s="12">
        <f>IF(OR(C25="",E25=""),"",E25+IF(F25="",0,F25))</f>
      </c>
      <c r="J25" s="12">
        <f>IF(I25="","",MIN(MAX(I25,'Parametreler'!$C$6*IF(G25="",30,G25)),'Parametreler'!$C$7*IF(G25="",30,G25)))</f>
      </c>
      <c r="K25" s="13">
        <f>IF(J25="","",IF(I25&gt;J25,"Üst sınır uygulandı",IF(I25&lt;J25,"Alt sınıra tamamlandı","-")))</f>
      </c>
      <c r="L25" s="14">
        <f>IF(J25="","",100*('Parametreler'!$C$11-IF(H25="5 puan (imalat)",'Parametreler'!$C$13,IF(H25="2 puan (imalat dışı)",'Parametreler'!$C$14,0))))</f>
      </c>
      <c r="M25" s="12">
        <f>IF(J25="","",ROUND(J25*L25/100,2))</f>
      </c>
      <c r="N25" s="12">
        <f>IF(J25="","",ROUND(J25*'Parametreler'!$C$12,2))</f>
      </c>
      <c r="O25" s="9"/>
      <c r="P25" s="12">
        <f>IF(I25="","",I25+M25+N25+IF(O25="",0,O25))</f>
      </c>
      <c r="Q25" s="15">
        <f>IF(P25="","",P25/I25)</f>
      </c>
    </row>
    <row r="26" ht="18" customHeight="1" spans="1:17" x14ac:dyDescent="0.25">
      <c r="A26" s="6">
        <v>21</v>
      </c>
      <c r="B26" s="16"/>
      <c r="C26" s="16"/>
      <c r="D26" s="16"/>
      <c r="E26" s="9"/>
      <c r="F26" s="9"/>
      <c r="G26" s="17"/>
      <c r="H26" s="18"/>
      <c r="I26" s="12">
        <f>IF(OR(C26="",E26=""),"",E26+IF(F26="",0,F26))</f>
      </c>
      <c r="J26" s="12">
        <f>IF(I26="","",MIN(MAX(I26,'Parametreler'!$C$6*IF(G26="",30,G26)),'Parametreler'!$C$7*IF(G26="",30,G26)))</f>
      </c>
      <c r="K26" s="13">
        <f>IF(J26="","",IF(I26&gt;J26,"Üst sınır uygulandı",IF(I26&lt;J26,"Alt sınıra tamamlandı","-")))</f>
      </c>
      <c r="L26" s="14">
        <f>IF(J26="","",100*('Parametreler'!$C$11-IF(H26="5 puan (imalat)",'Parametreler'!$C$13,IF(H26="2 puan (imalat dışı)",'Parametreler'!$C$14,0))))</f>
      </c>
      <c r="M26" s="12">
        <f>IF(J26="","",ROUND(J26*L26/100,2))</f>
      </c>
      <c r="N26" s="12">
        <f>IF(J26="","",ROUND(J26*'Parametreler'!$C$12,2))</f>
      </c>
      <c r="O26" s="9"/>
      <c r="P26" s="12">
        <f>IF(I26="","",I26+M26+N26+IF(O26="",0,O26))</f>
      </c>
      <c r="Q26" s="15">
        <f>IF(P26="","",P26/I26)</f>
      </c>
    </row>
    <row r="27" ht="18" customHeight="1" spans="1:17" x14ac:dyDescent="0.25">
      <c r="A27" s="6">
        <v>22</v>
      </c>
      <c r="B27" s="16"/>
      <c r="C27" s="16"/>
      <c r="D27" s="16"/>
      <c r="E27" s="9"/>
      <c r="F27" s="9"/>
      <c r="G27" s="17"/>
      <c r="H27" s="18"/>
      <c r="I27" s="12">
        <f>IF(OR(C27="",E27=""),"",E27+IF(F27="",0,F27))</f>
      </c>
      <c r="J27" s="12">
        <f>IF(I27="","",MIN(MAX(I27,'Parametreler'!$C$6*IF(G27="",30,G27)),'Parametreler'!$C$7*IF(G27="",30,G27)))</f>
      </c>
      <c r="K27" s="13">
        <f>IF(J27="","",IF(I27&gt;J27,"Üst sınır uygulandı",IF(I27&lt;J27,"Alt sınıra tamamlandı","-")))</f>
      </c>
      <c r="L27" s="14">
        <f>IF(J27="","",100*('Parametreler'!$C$11-IF(H27="5 puan (imalat)",'Parametreler'!$C$13,IF(H27="2 puan (imalat dışı)",'Parametreler'!$C$14,0))))</f>
      </c>
      <c r="M27" s="12">
        <f>IF(J27="","",ROUND(J27*L27/100,2))</f>
      </c>
      <c r="N27" s="12">
        <f>IF(J27="","",ROUND(J27*'Parametreler'!$C$12,2))</f>
      </c>
      <c r="O27" s="9"/>
      <c r="P27" s="12">
        <f>IF(I27="","",I27+M27+N27+IF(O27="",0,O27))</f>
      </c>
      <c r="Q27" s="15">
        <f>IF(P27="","",P27/I27)</f>
      </c>
    </row>
    <row r="28" ht="18" customHeight="1" spans="1:17" x14ac:dyDescent="0.25">
      <c r="A28" s="6">
        <v>23</v>
      </c>
      <c r="B28" s="16"/>
      <c r="C28" s="16"/>
      <c r="D28" s="16"/>
      <c r="E28" s="9"/>
      <c r="F28" s="9"/>
      <c r="G28" s="17"/>
      <c r="H28" s="18"/>
      <c r="I28" s="12">
        <f>IF(OR(C28="",E28=""),"",E28+IF(F28="",0,F28))</f>
      </c>
      <c r="J28" s="12">
        <f>IF(I28="","",MIN(MAX(I28,'Parametreler'!$C$6*IF(G28="",30,G28)),'Parametreler'!$C$7*IF(G28="",30,G28)))</f>
      </c>
      <c r="K28" s="13">
        <f>IF(J28="","",IF(I28&gt;J28,"Üst sınır uygulandı",IF(I28&lt;J28,"Alt sınıra tamamlandı","-")))</f>
      </c>
      <c r="L28" s="14">
        <f>IF(J28="","",100*('Parametreler'!$C$11-IF(H28="5 puan (imalat)",'Parametreler'!$C$13,IF(H28="2 puan (imalat dışı)",'Parametreler'!$C$14,0))))</f>
      </c>
      <c r="M28" s="12">
        <f>IF(J28="","",ROUND(J28*L28/100,2))</f>
      </c>
      <c r="N28" s="12">
        <f>IF(J28="","",ROUND(J28*'Parametreler'!$C$12,2))</f>
      </c>
      <c r="O28" s="9"/>
      <c r="P28" s="12">
        <f>IF(I28="","",I28+M28+N28+IF(O28="",0,O28))</f>
      </c>
      <c r="Q28" s="15">
        <f>IF(P28="","",P28/I28)</f>
      </c>
    </row>
    <row r="29" ht="18" customHeight="1" spans="1:17" x14ac:dyDescent="0.25">
      <c r="A29" s="6">
        <v>24</v>
      </c>
      <c r="B29" s="16"/>
      <c r="C29" s="16"/>
      <c r="D29" s="16"/>
      <c r="E29" s="9"/>
      <c r="F29" s="9"/>
      <c r="G29" s="17"/>
      <c r="H29" s="18"/>
      <c r="I29" s="12">
        <f>IF(OR(C29="",E29=""),"",E29+IF(F29="",0,F29))</f>
      </c>
      <c r="J29" s="12">
        <f>IF(I29="","",MIN(MAX(I29,'Parametreler'!$C$6*IF(G29="",30,G29)),'Parametreler'!$C$7*IF(G29="",30,G29)))</f>
      </c>
      <c r="K29" s="13">
        <f>IF(J29="","",IF(I29&gt;J29,"Üst sınır uygulandı",IF(I29&lt;J29,"Alt sınıra tamamlandı","-")))</f>
      </c>
      <c r="L29" s="14">
        <f>IF(J29="","",100*('Parametreler'!$C$11-IF(H29="5 puan (imalat)",'Parametreler'!$C$13,IF(H29="2 puan (imalat dışı)",'Parametreler'!$C$14,0))))</f>
      </c>
      <c r="M29" s="12">
        <f>IF(J29="","",ROUND(J29*L29/100,2))</f>
      </c>
      <c r="N29" s="12">
        <f>IF(J29="","",ROUND(J29*'Parametreler'!$C$12,2))</f>
      </c>
      <c r="O29" s="9"/>
      <c r="P29" s="12">
        <f>IF(I29="","",I29+M29+N29+IF(O29="",0,O29))</f>
      </c>
      <c r="Q29" s="15">
        <f>IF(P29="","",P29/I29)</f>
      </c>
    </row>
    <row r="30" ht="18" customHeight="1" spans="1:17" x14ac:dyDescent="0.25">
      <c r="A30" s="6">
        <v>25</v>
      </c>
      <c r="B30" s="16"/>
      <c r="C30" s="16"/>
      <c r="D30" s="16"/>
      <c r="E30" s="9"/>
      <c r="F30" s="9"/>
      <c r="G30" s="17"/>
      <c r="H30" s="18"/>
      <c r="I30" s="12">
        <f>IF(OR(C30="",E30=""),"",E30+IF(F30="",0,F30))</f>
      </c>
      <c r="J30" s="12">
        <f>IF(I30="","",MIN(MAX(I30,'Parametreler'!$C$6*IF(G30="",30,G30)),'Parametreler'!$C$7*IF(G30="",30,G30)))</f>
      </c>
      <c r="K30" s="13">
        <f>IF(J30="","",IF(I30&gt;J30,"Üst sınır uygulandı",IF(I30&lt;J30,"Alt sınıra tamamlandı","-")))</f>
      </c>
      <c r="L30" s="14">
        <f>IF(J30="","",100*('Parametreler'!$C$11-IF(H30="5 puan (imalat)",'Parametreler'!$C$13,IF(H30="2 puan (imalat dışı)",'Parametreler'!$C$14,0))))</f>
      </c>
      <c r="M30" s="12">
        <f>IF(J30="","",ROUND(J30*L30/100,2))</f>
      </c>
      <c r="N30" s="12">
        <f>IF(J30="","",ROUND(J30*'Parametreler'!$C$12,2))</f>
      </c>
      <c r="O30" s="9"/>
      <c r="P30" s="12">
        <f>IF(I30="","",I30+M30+N30+IF(O30="",0,O30))</f>
      </c>
      <c r="Q30" s="15">
        <f>IF(P30="","",P30/I30)</f>
      </c>
    </row>
    <row r="31" ht="18" customHeight="1" spans="1:17" x14ac:dyDescent="0.25">
      <c r="A31" s="6">
        <v>26</v>
      </c>
      <c r="B31" s="16"/>
      <c r="C31" s="16"/>
      <c r="D31" s="16"/>
      <c r="E31" s="9"/>
      <c r="F31" s="9"/>
      <c r="G31" s="17"/>
      <c r="H31" s="18"/>
      <c r="I31" s="12">
        <f>IF(OR(C31="",E31=""),"",E31+IF(F31="",0,F31))</f>
      </c>
      <c r="J31" s="12">
        <f>IF(I31="","",MIN(MAX(I31,'Parametreler'!$C$6*IF(G31="",30,G31)),'Parametreler'!$C$7*IF(G31="",30,G31)))</f>
      </c>
      <c r="K31" s="13">
        <f>IF(J31="","",IF(I31&gt;J31,"Üst sınır uygulandı",IF(I31&lt;J31,"Alt sınıra tamamlandı","-")))</f>
      </c>
      <c r="L31" s="14">
        <f>IF(J31="","",100*('Parametreler'!$C$11-IF(H31="5 puan (imalat)",'Parametreler'!$C$13,IF(H31="2 puan (imalat dışı)",'Parametreler'!$C$14,0))))</f>
      </c>
      <c r="M31" s="12">
        <f>IF(J31="","",ROUND(J31*L31/100,2))</f>
      </c>
      <c r="N31" s="12">
        <f>IF(J31="","",ROUND(J31*'Parametreler'!$C$12,2))</f>
      </c>
      <c r="O31" s="9"/>
      <c r="P31" s="12">
        <f>IF(I31="","",I31+M31+N31+IF(O31="",0,O31))</f>
      </c>
      <c r="Q31" s="15">
        <f>IF(P31="","",P31/I31)</f>
      </c>
    </row>
    <row r="32" ht="18" customHeight="1" spans="1:17" x14ac:dyDescent="0.25">
      <c r="A32" s="6">
        <v>27</v>
      </c>
      <c r="B32" s="16"/>
      <c r="C32" s="16"/>
      <c r="D32" s="16"/>
      <c r="E32" s="9"/>
      <c r="F32" s="9"/>
      <c r="G32" s="17"/>
      <c r="H32" s="18"/>
      <c r="I32" s="12">
        <f>IF(OR(C32="",E32=""),"",E32+IF(F32="",0,F32))</f>
      </c>
      <c r="J32" s="12">
        <f>IF(I32="","",MIN(MAX(I32,'Parametreler'!$C$6*IF(G32="",30,G32)),'Parametreler'!$C$7*IF(G32="",30,G32)))</f>
      </c>
      <c r="K32" s="13">
        <f>IF(J32="","",IF(I32&gt;J32,"Üst sınır uygulandı",IF(I32&lt;J32,"Alt sınıra tamamlandı","-")))</f>
      </c>
      <c r="L32" s="14">
        <f>IF(J32="","",100*('Parametreler'!$C$11-IF(H32="5 puan (imalat)",'Parametreler'!$C$13,IF(H32="2 puan (imalat dışı)",'Parametreler'!$C$14,0))))</f>
      </c>
      <c r="M32" s="12">
        <f>IF(J32="","",ROUND(J32*L32/100,2))</f>
      </c>
      <c r="N32" s="12">
        <f>IF(J32="","",ROUND(J32*'Parametreler'!$C$12,2))</f>
      </c>
      <c r="O32" s="9"/>
      <c r="P32" s="12">
        <f>IF(I32="","",I32+M32+N32+IF(O32="",0,O32))</f>
      </c>
      <c r="Q32" s="15">
        <f>IF(P32="","",P32/I32)</f>
      </c>
    </row>
    <row r="33" ht="18" customHeight="1" spans="1:17" x14ac:dyDescent="0.25">
      <c r="A33" s="6">
        <v>28</v>
      </c>
      <c r="B33" s="16"/>
      <c r="C33" s="16"/>
      <c r="D33" s="16"/>
      <c r="E33" s="9"/>
      <c r="F33" s="9"/>
      <c r="G33" s="17"/>
      <c r="H33" s="18"/>
      <c r="I33" s="12">
        <f>IF(OR(C33="",E33=""),"",E33+IF(F33="",0,F33))</f>
      </c>
      <c r="J33" s="12">
        <f>IF(I33="","",MIN(MAX(I33,'Parametreler'!$C$6*IF(G33="",30,G33)),'Parametreler'!$C$7*IF(G33="",30,G33)))</f>
      </c>
      <c r="K33" s="13">
        <f>IF(J33="","",IF(I33&gt;J33,"Üst sınır uygulandı",IF(I33&lt;J33,"Alt sınıra tamamlandı","-")))</f>
      </c>
      <c r="L33" s="14">
        <f>IF(J33="","",100*('Parametreler'!$C$11-IF(H33="5 puan (imalat)",'Parametreler'!$C$13,IF(H33="2 puan (imalat dışı)",'Parametreler'!$C$14,0))))</f>
      </c>
      <c r="M33" s="12">
        <f>IF(J33="","",ROUND(J33*L33/100,2))</f>
      </c>
      <c r="N33" s="12">
        <f>IF(J33="","",ROUND(J33*'Parametreler'!$C$12,2))</f>
      </c>
      <c r="O33" s="9"/>
      <c r="P33" s="12">
        <f>IF(I33="","",I33+M33+N33+IF(O33="",0,O33))</f>
      </c>
      <c r="Q33" s="15">
        <f>IF(P33="","",P33/I33)</f>
      </c>
    </row>
    <row r="34" ht="18" customHeight="1" spans="1:17" x14ac:dyDescent="0.25">
      <c r="A34" s="6">
        <v>29</v>
      </c>
      <c r="B34" s="16"/>
      <c r="C34" s="16"/>
      <c r="D34" s="16"/>
      <c r="E34" s="9"/>
      <c r="F34" s="9"/>
      <c r="G34" s="17"/>
      <c r="H34" s="18"/>
      <c r="I34" s="12">
        <f>IF(OR(C34="",E34=""),"",E34+IF(F34="",0,F34))</f>
      </c>
      <c r="J34" s="12">
        <f>IF(I34="","",MIN(MAX(I34,'Parametreler'!$C$6*IF(G34="",30,G34)),'Parametreler'!$C$7*IF(G34="",30,G34)))</f>
      </c>
      <c r="K34" s="13">
        <f>IF(J34="","",IF(I34&gt;J34,"Üst sınır uygulandı",IF(I34&lt;J34,"Alt sınıra tamamlandı","-")))</f>
      </c>
      <c r="L34" s="14">
        <f>IF(J34="","",100*('Parametreler'!$C$11-IF(H34="5 puan (imalat)",'Parametreler'!$C$13,IF(H34="2 puan (imalat dışı)",'Parametreler'!$C$14,0))))</f>
      </c>
      <c r="M34" s="12">
        <f>IF(J34="","",ROUND(J34*L34/100,2))</f>
      </c>
      <c r="N34" s="12">
        <f>IF(J34="","",ROUND(J34*'Parametreler'!$C$12,2))</f>
      </c>
      <c r="O34" s="9"/>
      <c r="P34" s="12">
        <f>IF(I34="","",I34+M34+N34+IF(O34="",0,O34))</f>
      </c>
      <c r="Q34" s="15">
        <f>IF(P34="","",P34/I34)</f>
      </c>
    </row>
    <row r="35" ht="18" customHeight="1" spans="1:17" x14ac:dyDescent="0.25">
      <c r="A35" s="6">
        <v>30</v>
      </c>
      <c r="B35" s="16"/>
      <c r="C35" s="16"/>
      <c r="D35" s="16"/>
      <c r="E35" s="9"/>
      <c r="F35" s="9"/>
      <c r="G35" s="17"/>
      <c r="H35" s="18"/>
      <c r="I35" s="12">
        <f>IF(OR(C35="",E35=""),"",E35+IF(F35="",0,F35))</f>
      </c>
      <c r="J35" s="12">
        <f>IF(I35="","",MIN(MAX(I35,'Parametreler'!$C$6*IF(G35="",30,G35)),'Parametreler'!$C$7*IF(G35="",30,G35)))</f>
      </c>
      <c r="K35" s="13">
        <f>IF(J35="","",IF(I35&gt;J35,"Üst sınır uygulandı",IF(I35&lt;J35,"Alt sınıra tamamlandı","-")))</f>
      </c>
      <c r="L35" s="14">
        <f>IF(J35="","",100*('Parametreler'!$C$11-IF(H35="5 puan (imalat)",'Parametreler'!$C$13,IF(H35="2 puan (imalat dışı)",'Parametreler'!$C$14,0))))</f>
      </c>
      <c r="M35" s="12">
        <f>IF(J35="","",ROUND(J35*L35/100,2))</f>
      </c>
      <c r="N35" s="12">
        <f>IF(J35="","",ROUND(J35*'Parametreler'!$C$12,2))</f>
      </c>
      <c r="O35" s="9"/>
      <c r="P35" s="12">
        <f>IF(I35="","",I35+M35+N35+IF(O35="",0,O35))</f>
      </c>
      <c r="Q35" s="15">
        <f>IF(P35="","",P35/I35)</f>
      </c>
    </row>
    <row r="36" ht="18" customHeight="1" spans="1:17" x14ac:dyDescent="0.25">
      <c r="A36" s="6">
        <v>31</v>
      </c>
      <c r="B36" s="16"/>
      <c r="C36" s="16"/>
      <c r="D36" s="16"/>
      <c r="E36" s="9"/>
      <c r="F36" s="9"/>
      <c r="G36" s="17"/>
      <c r="H36" s="18"/>
      <c r="I36" s="12">
        <f>IF(OR(C36="",E36=""),"",E36+IF(F36="",0,F36))</f>
      </c>
      <c r="J36" s="12">
        <f>IF(I36="","",MIN(MAX(I36,'Parametreler'!$C$6*IF(G36="",30,G36)),'Parametreler'!$C$7*IF(G36="",30,G36)))</f>
      </c>
      <c r="K36" s="13">
        <f>IF(J36="","",IF(I36&gt;J36,"Üst sınır uygulandı",IF(I36&lt;J36,"Alt sınıra tamamlandı","-")))</f>
      </c>
      <c r="L36" s="14">
        <f>IF(J36="","",100*('Parametreler'!$C$11-IF(H36="5 puan (imalat)",'Parametreler'!$C$13,IF(H36="2 puan (imalat dışı)",'Parametreler'!$C$14,0))))</f>
      </c>
      <c r="M36" s="12">
        <f>IF(J36="","",ROUND(J36*L36/100,2))</f>
      </c>
      <c r="N36" s="12">
        <f>IF(J36="","",ROUND(J36*'Parametreler'!$C$12,2))</f>
      </c>
      <c r="O36" s="9"/>
      <c r="P36" s="12">
        <f>IF(I36="","",I36+M36+N36+IF(O36="",0,O36))</f>
      </c>
      <c r="Q36" s="15">
        <f>IF(P36="","",P36/I36)</f>
      </c>
    </row>
    <row r="37" ht="18" customHeight="1" spans="1:17" x14ac:dyDescent="0.25">
      <c r="A37" s="6">
        <v>32</v>
      </c>
      <c r="B37" s="16"/>
      <c r="C37" s="16"/>
      <c r="D37" s="16"/>
      <c r="E37" s="9"/>
      <c r="F37" s="9"/>
      <c r="G37" s="17"/>
      <c r="H37" s="18"/>
      <c r="I37" s="12">
        <f>IF(OR(C37="",E37=""),"",E37+IF(F37="",0,F37))</f>
      </c>
      <c r="J37" s="12">
        <f>IF(I37="","",MIN(MAX(I37,'Parametreler'!$C$6*IF(G37="",30,G37)),'Parametreler'!$C$7*IF(G37="",30,G37)))</f>
      </c>
      <c r="K37" s="13">
        <f>IF(J37="","",IF(I37&gt;J37,"Üst sınır uygulandı",IF(I37&lt;J37,"Alt sınıra tamamlandı","-")))</f>
      </c>
      <c r="L37" s="14">
        <f>IF(J37="","",100*('Parametreler'!$C$11-IF(H37="5 puan (imalat)",'Parametreler'!$C$13,IF(H37="2 puan (imalat dışı)",'Parametreler'!$C$14,0))))</f>
      </c>
      <c r="M37" s="12">
        <f>IF(J37="","",ROUND(J37*L37/100,2))</f>
      </c>
      <c r="N37" s="12">
        <f>IF(J37="","",ROUND(J37*'Parametreler'!$C$12,2))</f>
      </c>
      <c r="O37" s="9"/>
      <c r="P37" s="12">
        <f>IF(I37="","",I37+M37+N37+IF(O37="",0,O37))</f>
      </c>
      <c r="Q37" s="15">
        <f>IF(P37="","",P37/I37)</f>
      </c>
    </row>
    <row r="38" ht="18" customHeight="1" spans="1:17" x14ac:dyDescent="0.25">
      <c r="A38" s="6">
        <v>33</v>
      </c>
      <c r="B38" s="16"/>
      <c r="C38" s="16"/>
      <c r="D38" s="16"/>
      <c r="E38" s="9"/>
      <c r="F38" s="9"/>
      <c r="G38" s="17"/>
      <c r="H38" s="18"/>
      <c r="I38" s="12">
        <f>IF(OR(C38="",E38=""),"",E38+IF(F38="",0,F38))</f>
      </c>
      <c r="J38" s="12">
        <f>IF(I38="","",MIN(MAX(I38,'Parametreler'!$C$6*IF(G38="",30,G38)),'Parametreler'!$C$7*IF(G38="",30,G38)))</f>
      </c>
      <c r="K38" s="13">
        <f>IF(J38="","",IF(I38&gt;J38,"Üst sınır uygulandı",IF(I38&lt;J38,"Alt sınıra tamamlandı","-")))</f>
      </c>
      <c r="L38" s="14">
        <f>IF(J38="","",100*('Parametreler'!$C$11-IF(H38="5 puan (imalat)",'Parametreler'!$C$13,IF(H38="2 puan (imalat dışı)",'Parametreler'!$C$14,0))))</f>
      </c>
      <c r="M38" s="12">
        <f>IF(J38="","",ROUND(J38*L38/100,2))</f>
      </c>
      <c r="N38" s="12">
        <f>IF(J38="","",ROUND(J38*'Parametreler'!$C$12,2))</f>
      </c>
      <c r="O38" s="9"/>
      <c r="P38" s="12">
        <f>IF(I38="","",I38+M38+N38+IF(O38="",0,O38))</f>
      </c>
      <c r="Q38" s="15">
        <f>IF(P38="","",P38/I38)</f>
      </c>
    </row>
    <row r="39" ht="18" customHeight="1" spans="1:17" x14ac:dyDescent="0.25">
      <c r="A39" s="6">
        <v>34</v>
      </c>
      <c r="B39" s="16"/>
      <c r="C39" s="16"/>
      <c r="D39" s="16"/>
      <c r="E39" s="9"/>
      <c r="F39" s="9"/>
      <c r="G39" s="17"/>
      <c r="H39" s="18"/>
      <c r="I39" s="12">
        <f>IF(OR(C39="",E39=""),"",E39+IF(F39="",0,F39))</f>
      </c>
      <c r="J39" s="12">
        <f>IF(I39="","",MIN(MAX(I39,'Parametreler'!$C$6*IF(G39="",30,G39)),'Parametreler'!$C$7*IF(G39="",30,G39)))</f>
      </c>
      <c r="K39" s="13">
        <f>IF(J39="","",IF(I39&gt;J39,"Üst sınır uygulandı",IF(I39&lt;J39,"Alt sınıra tamamlandı","-")))</f>
      </c>
      <c r="L39" s="14">
        <f>IF(J39="","",100*('Parametreler'!$C$11-IF(H39="5 puan (imalat)",'Parametreler'!$C$13,IF(H39="2 puan (imalat dışı)",'Parametreler'!$C$14,0))))</f>
      </c>
      <c r="M39" s="12">
        <f>IF(J39="","",ROUND(J39*L39/100,2))</f>
      </c>
      <c r="N39" s="12">
        <f>IF(J39="","",ROUND(J39*'Parametreler'!$C$12,2))</f>
      </c>
      <c r="O39" s="9"/>
      <c r="P39" s="12">
        <f>IF(I39="","",I39+M39+N39+IF(O39="",0,O39))</f>
      </c>
      <c r="Q39" s="15">
        <f>IF(P39="","",P39/I39)</f>
      </c>
    </row>
    <row r="40" ht="18" customHeight="1" spans="1:17" x14ac:dyDescent="0.25">
      <c r="A40" s="6">
        <v>35</v>
      </c>
      <c r="B40" s="16"/>
      <c r="C40" s="16"/>
      <c r="D40" s="16"/>
      <c r="E40" s="9"/>
      <c r="F40" s="9"/>
      <c r="G40" s="17"/>
      <c r="H40" s="18"/>
      <c r="I40" s="12">
        <f>IF(OR(C40="",E40=""),"",E40+IF(F40="",0,F40))</f>
      </c>
      <c r="J40" s="12">
        <f>IF(I40="","",MIN(MAX(I40,'Parametreler'!$C$6*IF(G40="",30,G40)),'Parametreler'!$C$7*IF(G40="",30,G40)))</f>
      </c>
      <c r="K40" s="13">
        <f>IF(J40="","",IF(I40&gt;J40,"Üst sınır uygulandı",IF(I40&lt;J40,"Alt sınıra tamamlandı","-")))</f>
      </c>
      <c r="L40" s="14">
        <f>IF(J40="","",100*('Parametreler'!$C$11-IF(H40="5 puan (imalat)",'Parametreler'!$C$13,IF(H40="2 puan (imalat dışı)",'Parametreler'!$C$14,0))))</f>
      </c>
      <c r="M40" s="12">
        <f>IF(J40="","",ROUND(J40*L40/100,2))</f>
      </c>
      <c r="N40" s="12">
        <f>IF(J40="","",ROUND(J40*'Parametreler'!$C$12,2))</f>
      </c>
      <c r="O40" s="9"/>
      <c r="P40" s="12">
        <f>IF(I40="","",I40+M40+N40+IF(O40="",0,O40))</f>
      </c>
      <c r="Q40" s="15">
        <f>IF(P40="","",P40/I40)</f>
      </c>
    </row>
    <row r="41" ht="18" customHeight="1" spans="1:17" x14ac:dyDescent="0.25">
      <c r="A41" s="6">
        <v>36</v>
      </c>
      <c r="B41" s="16"/>
      <c r="C41" s="16"/>
      <c r="D41" s="16"/>
      <c r="E41" s="9"/>
      <c r="F41" s="9"/>
      <c r="G41" s="17"/>
      <c r="H41" s="18"/>
      <c r="I41" s="12">
        <f>IF(OR(C41="",E41=""),"",E41+IF(F41="",0,F41))</f>
      </c>
      <c r="J41" s="12">
        <f>IF(I41="","",MIN(MAX(I41,'Parametreler'!$C$6*IF(G41="",30,G41)),'Parametreler'!$C$7*IF(G41="",30,G41)))</f>
      </c>
      <c r="K41" s="13">
        <f>IF(J41="","",IF(I41&gt;J41,"Üst sınır uygulandı",IF(I41&lt;J41,"Alt sınıra tamamlandı","-")))</f>
      </c>
      <c r="L41" s="14">
        <f>IF(J41="","",100*('Parametreler'!$C$11-IF(H41="5 puan (imalat)",'Parametreler'!$C$13,IF(H41="2 puan (imalat dışı)",'Parametreler'!$C$14,0))))</f>
      </c>
      <c r="M41" s="12">
        <f>IF(J41="","",ROUND(J41*L41/100,2))</f>
      </c>
      <c r="N41" s="12">
        <f>IF(J41="","",ROUND(J41*'Parametreler'!$C$12,2))</f>
      </c>
      <c r="O41" s="9"/>
      <c r="P41" s="12">
        <f>IF(I41="","",I41+M41+N41+IF(O41="",0,O41))</f>
      </c>
      <c r="Q41" s="15">
        <f>IF(P41="","",P41/I41)</f>
      </c>
    </row>
    <row r="42" ht="18" customHeight="1" spans="1:17" x14ac:dyDescent="0.25">
      <c r="A42" s="6">
        <v>37</v>
      </c>
      <c r="B42" s="16"/>
      <c r="C42" s="16"/>
      <c r="D42" s="16"/>
      <c r="E42" s="9"/>
      <c r="F42" s="9"/>
      <c r="G42" s="17"/>
      <c r="H42" s="18"/>
      <c r="I42" s="12">
        <f>IF(OR(C42="",E42=""),"",E42+IF(F42="",0,F42))</f>
      </c>
      <c r="J42" s="12">
        <f>IF(I42="","",MIN(MAX(I42,'Parametreler'!$C$6*IF(G42="",30,G42)),'Parametreler'!$C$7*IF(G42="",30,G42)))</f>
      </c>
      <c r="K42" s="13">
        <f>IF(J42="","",IF(I42&gt;J42,"Üst sınır uygulandı",IF(I42&lt;J42,"Alt sınıra tamamlandı","-")))</f>
      </c>
      <c r="L42" s="14">
        <f>IF(J42="","",100*('Parametreler'!$C$11-IF(H42="5 puan (imalat)",'Parametreler'!$C$13,IF(H42="2 puan (imalat dışı)",'Parametreler'!$C$14,0))))</f>
      </c>
      <c r="M42" s="12">
        <f>IF(J42="","",ROUND(J42*L42/100,2))</f>
      </c>
      <c r="N42" s="12">
        <f>IF(J42="","",ROUND(J42*'Parametreler'!$C$12,2))</f>
      </c>
      <c r="O42" s="9"/>
      <c r="P42" s="12">
        <f>IF(I42="","",I42+M42+N42+IF(O42="",0,O42))</f>
      </c>
      <c r="Q42" s="15">
        <f>IF(P42="","",P42/I42)</f>
      </c>
    </row>
    <row r="43" ht="18" customHeight="1" spans="1:17" x14ac:dyDescent="0.25">
      <c r="A43" s="6">
        <v>38</v>
      </c>
      <c r="B43" s="16"/>
      <c r="C43" s="16"/>
      <c r="D43" s="16"/>
      <c r="E43" s="9"/>
      <c r="F43" s="9"/>
      <c r="G43" s="17"/>
      <c r="H43" s="18"/>
      <c r="I43" s="12">
        <f>IF(OR(C43="",E43=""),"",E43+IF(F43="",0,F43))</f>
      </c>
      <c r="J43" s="12">
        <f>IF(I43="","",MIN(MAX(I43,'Parametreler'!$C$6*IF(G43="",30,G43)),'Parametreler'!$C$7*IF(G43="",30,G43)))</f>
      </c>
      <c r="K43" s="13">
        <f>IF(J43="","",IF(I43&gt;J43,"Üst sınır uygulandı",IF(I43&lt;J43,"Alt sınıra tamamlandı","-")))</f>
      </c>
      <c r="L43" s="14">
        <f>IF(J43="","",100*('Parametreler'!$C$11-IF(H43="5 puan (imalat)",'Parametreler'!$C$13,IF(H43="2 puan (imalat dışı)",'Parametreler'!$C$14,0))))</f>
      </c>
      <c r="M43" s="12">
        <f>IF(J43="","",ROUND(J43*L43/100,2))</f>
      </c>
      <c r="N43" s="12">
        <f>IF(J43="","",ROUND(J43*'Parametreler'!$C$12,2))</f>
      </c>
      <c r="O43" s="9"/>
      <c r="P43" s="12">
        <f>IF(I43="","",I43+M43+N43+IF(O43="",0,O43))</f>
      </c>
      <c r="Q43" s="15">
        <f>IF(P43="","",P43/I43)</f>
      </c>
    </row>
    <row r="44" ht="18" customHeight="1" spans="1:17" x14ac:dyDescent="0.25">
      <c r="A44" s="6">
        <v>39</v>
      </c>
      <c r="B44" s="16"/>
      <c r="C44" s="16"/>
      <c r="D44" s="16"/>
      <c r="E44" s="9"/>
      <c r="F44" s="9"/>
      <c r="G44" s="17"/>
      <c r="H44" s="18"/>
      <c r="I44" s="12">
        <f>IF(OR(C44="",E44=""),"",E44+IF(F44="",0,F44))</f>
      </c>
      <c r="J44" s="12">
        <f>IF(I44="","",MIN(MAX(I44,'Parametreler'!$C$6*IF(G44="",30,G44)),'Parametreler'!$C$7*IF(G44="",30,G44)))</f>
      </c>
      <c r="K44" s="13">
        <f>IF(J44="","",IF(I44&gt;J44,"Üst sınır uygulandı",IF(I44&lt;J44,"Alt sınıra tamamlandı","-")))</f>
      </c>
      <c r="L44" s="14">
        <f>IF(J44="","",100*('Parametreler'!$C$11-IF(H44="5 puan (imalat)",'Parametreler'!$C$13,IF(H44="2 puan (imalat dışı)",'Parametreler'!$C$14,0))))</f>
      </c>
      <c r="M44" s="12">
        <f>IF(J44="","",ROUND(J44*L44/100,2))</f>
      </c>
      <c r="N44" s="12">
        <f>IF(J44="","",ROUND(J44*'Parametreler'!$C$12,2))</f>
      </c>
      <c r="O44" s="9"/>
      <c r="P44" s="12">
        <f>IF(I44="","",I44+M44+N44+IF(O44="",0,O44))</f>
      </c>
      <c r="Q44" s="15">
        <f>IF(P44="","",P44/I44)</f>
      </c>
    </row>
    <row r="45" ht="18" customHeight="1" spans="1:17" x14ac:dyDescent="0.25">
      <c r="A45" s="6">
        <v>40</v>
      </c>
      <c r="B45" s="16"/>
      <c r="C45" s="16"/>
      <c r="D45" s="16"/>
      <c r="E45" s="9"/>
      <c r="F45" s="9"/>
      <c r="G45" s="17"/>
      <c r="H45" s="18"/>
      <c r="I45" s="12">
        <f>IF(OR(C45="",E45=""),"",E45+IF(F45="",0,F45))</f>
      </c>
      <c r="J45" s="12">
        <f>IF(I45="","",MIN(MAX(I45,'Parametreler'!$C$6*IF(G45="",30,G45)),'Parametreler'!$C$7*IF(G45="",30,G45)))</f>
      </c>
      <c r="K45" s="13">
        <f>IF(J45="","",IF(I45&gt;J45,"Üst sınır uygulandı",IF(I45&lt;J45,"Alt sınıra tamamlandı","-")))</f>
      </c>
      <c r="L45" s="14">
        <f>IF(J45="","",100*('Parametreler'!$C$11-IF(H45="5 puan (imalat)",'Parametreler'!$C$13,IF(H45="2 puan (imalat dışı)",'Parametreler'!$C$14,0))))</f>
      </c>
      <c r="M45" s="12">
        <f>IF(J45="","",ROUND(J45*L45/100,2))</f>
      </c>
      <c r="N45" s="12">
        <f>IF(J45="","",ROUND(J45*'Parametreler'!$C$12,2))</f>
      </c>
      <c r="O45" s="9"/>
      <c r="P45" s="12">
        <f>IF(I45="","",I45+M45+N45+IF(O45="",0,O45))</f>
      </c>
      <c r="Q45" s="15">
        <f>IF(P45="","",P45/I45)</f>
      </c>
    </row>
    <row r="46" ht="18" customHeight="1" spans="1:17" x14ac:dyDescent="0.25">
      <c r="A46" s="6">
        <v>41</v>
      </c>
      <c r="B46" s="16"/>
      <c r="C46" s="16"/>
      <c r="D46" s="16"/>
      <c r="E46" s="9"/>
      <c r="F46" s="9"/>
      <c r="G46" s="17"/>
      <c r="H46" s="18"/>
      <c r="I46" s="12">
        <f>IF(OR(C46="",E46=""),"",E46+IF(F46="",0,F46))</f>
      </c>
      <c r="J46" s="12">
        <f>IF(I46="","",MIN(MAX(I46,'Parametreler'!$C$6*IF(G46="",30,G46)),'Parametreler'!$C$7*IF(G46="",30,G46)))</f>
      </c>
      <c r="K46" s="13">
        <f>IF(J46="","",IF(I46&gt;J46,"Üst sınır uygulandı",IF(I46&lt;J46,"Alt sınıra tamamlandı","-")))</f>
      </c>
      <c r="L46" s="14">
        <f>IF(J46="","",100*('Parametreler'!$C$11-IF(H46="5 puan (imalat)",'Parametreler'!$C$13,IF(H46="2 puan (imalat dışı)",'Parametreler'!$C$14,0))))</f>
      </c>
      <c r="M46" s="12">
        <f>IF(J46="","",ROUND(J46*L46/100,2))</f>
      </c>
      <c r="N46" s="12">
        <f>IF(J46="","",ROUND(J46*'Parametreler'!$C$12,2))</f>
      </c>
      <c r="O46" s="9"/>
      <c r="P46" s="12">
        <f>IF(I46="","",I46+M46+N46+IF(O46="",0,O46))</f>
      </c>
      <c r="Q46" s="15">
        <f>IF(P46="","",P46/I46)</f>
      </c>
    </row>
    <row r="47" ht="18" customHeight="1" spans="1:17" x14ac:dyDescent="0.25">
      <c r="A47" s="6">
        <v>42</v>
      </c>
      <c r="B47" s="16"/>
      <c r="C47" s="16"/>
      <c r="D47" s="16"/>
      <c r="E47" s="9"/>
      <c r="F47" s="9"/>
      <c r="G47" s="17"/>
      <c r="H47" s="18"/>
      <c r="I47" s="12">
        <f>IF(OR(C47="",E47=""),"",E47+IF(F47="",0,F47))</f>
      </c>
      <c r="J47" s="12">
        <f>IF(I47="","",MIN(MAX(I47,'Parametreler'!$C$6*IF(G47="",30,G47)),'Parametreler'!$C$7*IF(G47="",30,G47)))</f>
      </c>
      <c r="K47" s="13">
        <f>IF(J47="","",IF(I47&gt;J47,"Üst sınır uygulandı",IF(I47&lt;J47,"Alt sınıra tamamlandı","-")))</f>
      </c>
      <c r="L47" s="14">
        <f>IF(J47="","",100*('Parametreler'!$C$11-IF(H47="5 puan (imalat)",'Parametreler'!$C$13,IF(H47="2 puan (imalat dışı)",'Parametreler'!$C$14,0))))</f>
      </c>
      <c r="M47" s="12">
        <f>IF(J47="","",ROUND(J47*L47/100,2))</f>
      </c>
      <c r="N47" s="12">
        <f>IF(J47="","",ROUND(J47*'Parametreler'!$C$12,2))</f>
      </c>
      <c r="O47" s="9"/>
      <c r="P47" s="12">
        <f>IF(I47="","",I47+M47+N47+IF(O47="",0,O47))</f>
      </c>
      <c r="Q47" s="15">
        <f>IF(P47="","",P47/I47)</f>
      </c>
    </row>
    <row r="48" ht="18" customHeight="1" spans="1:17" x14ac:dyDescent="0.25">
      <c r="A48" s="6">
        <v>43</v>
      </c>
      <c r="B48" s="16"/>
      <c r="C48" s="16"/>
      <c r="D48" s="16"/>
      <c r="E48" s="9"/>
      <c r="F48" s="9"/>
      <c r="G48" s="17"/>
      <c r="H48" s="18"/>
      <c r="I48" s="12">
        <f>IF(OR(C48="",E48=""),"",E48+IF(F48="",0,F48))</f>
      </c>
      <c r="J48" s="12">
        <f>IF(I48="","",MIN(MAX(I48,'Parametreler'!$C$6*IF(G48="",30,G48)),'Parametreler'!$C$7*IF(G48="",30,G48)))</f>
      </c>
      <c r="K48" s="13">
        <f>IF(J48="","",IF(I48&gt;J48,"Üst sınır uygulandı",IF(I48&lt;J48,"Alt sınıra tamamlandı","-")))</f>
      </c>
      <c r="L48" s="14">
        <f>IF(J48="","",100*('Parametreler'!$C$11-IF(H48="5 puan (imalat)",'Parametreler'!$C$13,IF(H48="2 puan (imalat dışı)",'Parametreler'!$C$14,0))))</f>
      </c>
      <c r="M48" s="12">
        <f>IF(J48="","",ROUND(J48*L48/100,2))</f>
      </c>
      <c r="N48" s="12">
        <f>IF(J48="","",ROUND(J48*'Parametreler'!$C$12,2))</f>
      </c>
      <c r="O48" s="9"/>
      <c r="P48" s="12">
        <f>IF(I48="","",I48+M48+N48+IF(O48="",0,O48))</f>
      </c>
      <c r="Q48" s="15">
        <f>IF(P48="","",P48/I48)</f>
      </c>
    </row>
    <row r="49" ht="18" customHeight="1" spans="1:17" x14ac:dyDescent="0.25">
      <c r="A49" s="6">
        <v>44</v>
      </c>
      <c r="B49" s="16"/>
      <c r="C49" s="16"/>
      <c r="D49" s="16"/>
      <c r="E49" s="9"/>
      <c r="F49" s="9"/>
      <c r="G49" s="17"/>
      <c r="H49" s="18"/>
      <c r="I49" s="12">
        <f>IF(OR(C49="",E49=""),"",E49+IF(F49="",0,F49))</f>
      </c>
      <c r="J49" s="12">
        <f>IF(I49="","",MIN(MAX(I49,'Parametreler'!$C$6*IF(G49="",30,G49)),'Parametreler'!$C$7*IF(G49="",30,G49)))</f>
      </c>
      <c r="K49" s="13">
        <f>IF(J49="","",IF(I49&gt;J49,"Üst sınır uygulandı",IF(I49&lt;J49,"Alt sınıra tamamlandı","-")))</f>
      </c>
      <c r="L49" s="14">
        <f>IF(J49="","",100*('Parametreler'!$C$11-IF(H49="5 puan (imalat)",'Parametreler'!$C$13,IF(H49="2 puan (imalat dışı)",'Parametreler'!$C$14,0))))</f>
      </c>
      <c r="M49" s="12">
        <f>IF(J49="","",ROUND(J49*L49/100,2))</f>
      </c>
      <c r="N49" s="12">
        <f>IF(J49="","",ROUND(J49*'Parametreler'!$C$12,2))</f>
      </c>
      <c r="O49" s="9"/>
      <c r="P49" s="12">
        <f>IF(I49="","",I49+M49+N49+IF(O49="",0,O49))</f>
      </c>
      <c r="Q49" s="15">
        <f>IF(P49="","",P49/I49)</f>
      </c>
    </row>
    <row r="50" ht="18" customHeight="1" spans="1:17" x14ac:dyDescent="0.25">
      <c r="A50" s="6">
        <v>45</v>
      </c>
      <c r="B50" s="16"/>
      <c r="C50" s="16"/>
      <c r="D50" s="16"/>
      <c r="E50" s="9"/>
      <c r="F50" s="9"/>
      <c r="G50" s="17"/>
      <c r="H50" s="18"/>
      <c r="I50" s="12">
        <f>IF(OR(C50="",E50=""),"",E50+IF(F50="",0,F50))</f>
      </c>
      <c r="J50" s="12">
        <f>IF(I50="","",MIN(MAX(I50,'Parametreler'!$C$6*IF(G50="",30,G50)),'Parametreler'!$C$7*IF(G50="",30,G50)))</f>
      </c>
      <c r="K50" s="13">
        <f>IF(J50="","",IF(I50&gt;J50,"Üst sınır uygulandı",IF(I50&lt;J50,"Alt sınıra tamamlandı","-")))</f>
      </c>
      <c r="L50" s="14">
        <f>IF(J50="","",100*('Parametreler'!$C$11-IF(H50="5 puan (imalat)",'Parametreler'!$C$13,IF(H50="2 puan (imalat dışı)",'Parametreler'!$C$14,0))))</f>
      </c>
      <c r="M50" s="12">
        <f>IF(J50="","",ROUND(J50*L50/100,2))</f>
      </c>
      <c r="N50" s="12">
        <f>IF(J50="","",ROUND(J50*'Parametreler'!$C$12,2))</f>
      </c>
      <c r="O50" s="9"/>
      <c r="P50" s="12">
        <f>IF(I50="","",I50+M50+N50+IF(O50="",0,O50))</f>
      </c>
      <c r="Q50" s="15">
        <f>IF(P50="","",P50/I50)</f>
      </c>
    </row>
    <row r="51" ht="18" customHeight="1" spans="1:17" x14ac:dyDescent="0.25">
      <c r="A51" s="6">
        <v>46</v>
      </c>
      <c r="B51" s="16"/>
      <c r="C51" s="16"/>
      <c r="D51" s="16"/>
      <c r="E51" s="9"/>
      <c r="F51" s="9"/>
      <c r="G51" s="17"/>
      <c r="H51" s="18"/>
      <c r="I51" s="12">
        <f>IF(OR(C51="",E51=""),"",E51+IF(F51="",0,F51))</f>
      </c>
      <c r="J51" s="12">
        <f>IF(I51="","",MIN(MAX(I51,'Parametreler'!$C$6*IF(G51="",30,G51)),'Parametreler'!$C$7*IF(G51="",30,G51)))</f>
      </c>
      <c r="K51" s="13">
        <f>IF(J51="","",IF(I51&gt;J51,"Üst sınır uygulandı",IF(I51&lt;J51,"Alt sınıra tamamlandı","-")))</f>
      </c>
      <c r="L51" s="14">
        <f>IF(J51="","",100*('Parametreler'!$C$11-IF(H51="5 puan (imalat)",'Parametreler'!$C$13,IF(H51="2 puan (imalat dışı)",'Parametreler'!$C$14,0))))</f>
      </c>
      <c r="M51" s="12">
        <f>IF(J51="","",ROUND(J51*L51/100,2))</f>
      </c>
      <c r="N51" s="12">
        <f>IF(J51="","",ROUND(J51*'Parametreler'!$C$12,2))</f>
      </c>
      <c r="O51" s="9"/>
      <c r="P51" s="12">
        <f>IF(I51="","",I51+M51+N51+IF(O51="",0,O51))</f>
      </c>
      <c r="Q51" s="15">
        <f>IF(P51="","",P51/I51)</f>
      </c>
    </row>
    <row r="52" ht="18" customHeight="1" spans="1:17" x14ac:dyDescent="0.25">
      <c r="A52" s="6">
        <v>47</v>
      </c>
      <c r="B52" s="16"/>
      <c r="C52" s="16"/>
      <c r="D52" s="16"/>
      <c r="E52" s="9"/>
      <c r="F52" s="9"/>
      <c r="G52" s="17"/>
      <c r="H52" s="18"/>
      <c r="I52" s="12">
        <f>IF(OR(C52="",E52=""),"",E52+IF(F52="",0,F52))</f>
      </c>
      <c r="J52" s="12">
        <f>IF(I52="","",MIN(MAX(I52,'Parametreler'!$C$6*IF(G52="",30,G52)),'Parametreler'!$C$7*IF(G52="",30,G52)))</f>
      </c>
      <c r="K52" s="13">
        <f>IF(J52="","",IF(I52&gt;J52,"Üst sınır uygulandı",IF(I52&lt;J52,"Alt sınıra tamamlandı","-")))</f>
      </c>
      <c r="L52" s="14">
        <f>IF(J52="","",100*('Parametreler'!$C$11-IF(H52="5 puan (imalat)",'Parametreler'!$C$13,IF(H52="2 puan (imalat dışı)",'Parametreler'!$C$14,0))))</f>
      </c>
      <c r="M52" s="12">
        <f>IF(J52="","",ROUND(J52*L52/100,2))</f>
      </c>
      <c r="N52" s="12">
        <f>IF(J52="","",ROUND(J52*'Parametreler'!$C$12,2))</f>
      </c>
      <c r="O52" s="9"/>
      <c r="P52" s="12">
        <f>IF(I52="","",I52+M52+N52+IF(O52="",0,O52))</f>
      </c>
      <c r="Q52" s="15">
        <f>IF(P52="","",P52/I52)</f>
      </c>
    </row>
    <row r="53" ht="18" customHeight="1" spans="1:17" x14ac:dyDescent="0.25">
      <c r="A53" s="6">
        <v>48</v>
      </c>
      <c r="B53" s="16"/>
      <c r="C53" s="16"/>
      <c r="D53" s="16"/>
      <c r="E53" s="9"/>
      <c r="F53" s="9"/>
      <c r="G53" s="17"/>
      <c r="H53" s="18"/>
      <c r="I53" s="12">
        <f>IF(OR(C53="",E53=""),"",E53+IF(F53="",0,F53))</f>
      </c>
      <c r="J53" s="12">
        <f>IF(I53="","",MIN(MAX(I53,'Parametreler'!$C$6*IF(G53="",30,G53)),'Parametreler'!$C$7*IF(G53="",30,G53)))</f>
      </c>
      <c r="K53" s="13">
        <f>IF(J53="","",IF(I53&gt;J53,"Üst sınır uygulandı",IF(I53&lt;J53,"Alt sınıra tamamlandı","-")))</f>
      </c>
      <c r="L53" s="14">
        <f>IF(J53="","",100*('Parametreler'!$C$11-IF(H53="5 puan (imalat)",'Parametreler'!$C$13,IF(H53="2 puan (imalat dışı)",'Parametreler'!$C$14,0))))</f>
      </c>
      <c r="M53" s="12">
        <f>IF(J53="","",ROUND(J53*L53/100,2))</f>
      </c>
      <c r="N53" s="12">
        <f>IF(J53="","",ROUND(J53*'Parametreler'!$C$12,2))</f>
      </c>
      <c r="O53" s="9"/>
      <c r="P53" s="12">
        <f>IF(I53="","",I53+M53+N53+IF(O53="",0,O53))</f>
      </c>
      <c r="Q53" s="15">
        <f>IF(P53="","",P53/I53)</f>
      </c>
    </row>
    <row r="54" ht="18" customHeight="1" spans="1:17" x14ac:dyDescent="0.25">
      <c r="A54" s="6">
        <v>49</v>
      </c>
      <c r="B54" s="16"/>
      <c r="C54" s="16"/>
      <c r="D54" s="16"/>
      <c r="E54" s="9"/>
      <c r="F54" s="9"/>
      <c r="G54" s="17"/>
      <c r="H54" s="18"/>
      <c r="I54" s="12">
        <f>IF(OR(C54="",E54=""),"",E54+IF(F54="",0,F54))</f>
      </c>
      <c r="J54" s="12">
        <f>IF(I54="","",MIN(MAX(I54,'Parametreler'!$C$6*IF(G54="",30,G54)),'Parametreler'!$C$7*IF(G54="",30,G54)))</f>
      </c>
      <c r="K54" s="13">
        <f>IF(J54="","",IF(I54&gt;J54,"Üst sınır uygulandı",IF(I54&lt;J54,"Alt sınıra tamamlandı","-")))</f>
      </c>
      <c r="L54" s="14">
        <f>IF(J54="","",100*('Parametreler'!$C$11-IF(H54="5 puan (imalat)",'Parametreler'!$C$13,IF(H54="2 puan (imalat dışı)",'Parametreler'!$C$14,0))))</f>
      </c>
      <c r="M54" s="12">
        <f>IF(J54="","",ROUND(J54*L54/100,2))</f>
      </c>
      <c r="N54" s="12">
        <f>IF(J54="","",ROUND(J54*'Parametreler'!$C$12,2))</f>
      </c>
      <c r="O54" s="9"/>
      <c r="P54" s="12">
        <f>IF(I54="","",I54+M54+N54+IF(O54="",0,O54))</f>
      </c>
      <c r="Q54" s="15">
        <f>IF(P54="","",P54/I54)</f>
      </c>
    </row>
    <row r="55" ht="18" customHeight="1" spans="1:17" x14ac:dyDescent="0.25">
      <c r="A55" s="6">
        <v>50</v>
      </c>
      <c r="B55" s="16"/>
      <c r="C55" s="16"/>
      <c r="D55" s="16"/>
      <c r="E55" s="9"/>
      <c r="F55" s="9"/>
      <c r="G55" s="17"/>
      <c r="H55" s="18"/>
      <c r="I55" s="12">
        <f>IF(OR(C55="",E55=""),"",E55+IF(F55="",0,F55))</f>
      </c>
      <c r="J55" s="12">
        <f>IF(I55="","",MIN(MAX(I55,'Parametreler'!$C$6*IF(G55="",30,G55)),'Parametreler'!$C$7*IF(G55="",30,G55)))</f>
      </c>
      <c r="K55" s="13">
        <f>IF(J55="","",IF(I55&gt;J55,"Üst sınır uygulandı",IF(I55&lt;J55,"Alt sınıra tamamlandı","-")))</f>
      </c>
      <c r="L55" s="14">
        <f>IF(J55="","",100*('Parametreler'!$C$11-IF(H55="5 puan (imalat)",'Parametreler'!$C$13,IF(H55="2 puan (imalat dışı)",'Parametreler'!$C$14,0))))</f>
      </c>
      <c r="M55" s="12">
        <f>IF(J55="","",ROUND(J55*L55/100,2))</f>
      </c>
      <c r="N55" s="12">
        <f>IF(J55="","",ROUND(J55*'Parametreler'!$C$12,2))</f>
      </c>
      <c r="O55" s="9"/>
      <c r="P55" s="12">
        <f>IF(I55="","",I55+M55+N55+IF(O55="",0,O55))</f>
      </c>
      <c r="Q55" s="15">
        <f>IF(P55="","",P55/I55)</f>
      </c>
    </row>
    <row r="56" ht="22" customHeight="1" spans="1:17" x14ac:dyDescent="0.25">
      <c r="A56" s="19" t="s">
        <v>39</v>
      </c>
      <c r="B56" s="19"/>
      <c r="C56" s="19"/>
      <c r="D56" s="19"/>
      <c r="E56" s="20">
        <f>SUM(E6:E55)</f>
      </c>
      <c r="F56" s="20">
        <f>SUM(F6:F55)</f>
      </c>
      <c r="G56" s="21"/>
      <c r="H56" s="19"/>
      <c r="I56" s="20">
        <f>SUM(I6:I55)</f>
      </c>
      <c r="J56" s="20">
        <f>SUM(J6:J55)</f>
      </c>
      <c r="K56" s="19"/>
      <c r="L56" s="22"/>
      <c r="M56" s="20">
        <f>SUM(M6:M55)</f>
      </c>
      <c r="N56" s="20">
        <f>SUM(N6:N55)</f>
      </c>
      <c r="O56" s="20">
        <f>SUM(O6:O55)</f>
      </c>
      <c r="P56" s="20">
        <f>SUM(P6:P55)</f>
      </c>
      <c r="Q56" s="23"/>
    </row>
  </sheetData>
  <autoFilter ref="A5:Q5"/>
  <conditionalFormatting sqref="K6:K55">
    <cfRule type="cellIs" dxfId="0" priority="1" operator="equal">
      <formula>"Üst sınır uygulandı"</formula>
    </cfRule>
  </conditionalFormatting>
  <conditionalFormatting sqref="K6:K55">
    <cfRule type="cellIs" dxfId="1" priority="1" operator="equal">
      <formula>"Alt sınıra tamamlandı"</formula>
    </cfRule>
  </conditionalFormatting>
  <dataValidations count="2">
    <dataValidation type="list" allowBlank="1" showErrorMessage="1" errorTitle="Geçersiz değer" error="Listeden seçin: Yok, 2 puan (imalat dışı), 5 puan (imalat)" sqref="H10:H55">
      <formula1>"Yok,2 puan (imalat dışı),5 puan (imalat)"</formula1>
    </dataValidation>
    <dataValidation type="list" allowBlank="1" showErrorMessage="1" errorTitle="Geçersiz değer" error="Listeden seçin: Yok, 2 puan (imalat dışı), 5 puan (imalat)" sqref="H6:H55">
      <formula1>"Yok,2 puan (imalat dışı),5 puan (imalat)"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4" t="s">
        <v>40</v>
      </c>
    </row>
    <row r="6" ht="20" customHeight="1" spans="2:4" x14ac:dyDescent="0.25">
      <c r="B6" s="25" t="s">
        <v>41</v>
      </c>
      <c r="C6" s="26">
        <v>1101</v>
      </c>
    </row>
    <row r="7" ht="20" customHeight="1" spans="2:4" x14ac:dyDescent="0.25">
      <c r="B7" s="25" t="s">
        <v>42</v>
      </c>
      <c r="C7" s="26">
        <v>9909</v>
      </c>
      <c r="D7" s="27" t="s">
        <v>43</v>
      </c>
    </row>
    <row r="8" ht="20" customHeight="1" spans="2:4" x14ac:dyDescent="0.25">
      <c r="B8" s="25" t="s">
        <v>44</v>
      </c>
      <c r="C8" s="28">
        <f>C6*30</f>
      </c>
      <c r="D8" s="27" t="s">
        <v>45</v>
      </c>
    </row>
    <row r="9" ht="20" customHeight="1" spans="2:4" x14ac:dyDescent="0.25">
      <c r="B9" s="25" t="s">
        <v>46</v>
      </c>
      <c r="C9" s="28">
        <f>C7*30</f>
      </c>
      <c r="D9" s="27" t="s">
        <v>47</v>
      </c>
    </row>
    <row r="10" ht="24" customHeight="1" spans="2:2" x14ac:dyDescent="0.25">
      <c r="B10" s="24" t="s">
        <v>48</v>
      </c>
    </row>
    <row r="11" ht="20" customHeight="1" spans="2:4" x14ac:dyDescent="0.25">
      <c r="B11" s="25" t="s">
        <v>49</v>
      </c>
      <c r="C11" s="29">
        <v>0.2175</v>
      </c>
      <c r="D11" s="27" t="s">
        <v>50</v>
      </c>
    </row>
    <row r="12" ht="20" customHeight="1" spans="2:4" x14ac:dyDescent="0.25">
      <c r="B12" s="25" t="s">
        <v>51</v>
      </c>
      <c r="C12" s="30">
        <v>0.02</v>
      </c>
    </row>
    <row r="13" ht="20" customHeight="1" spans="2:4" x14ac:dyDescent="0.25">
      <c r="B13" s="25" t="s">
        <v>52</v>
      </c>
      <c r="C13" s="30">
        <v>0.05</v>
      </c>
      <c r="D13" s="27" t="s">
        <v>53</v>
      </c>
    </row>
    <row r="14" ht="20" customHeight="1" spans="2:4" x14ac:dyDescent="0.25">
      <c r="B14" s="25" t="s">
        <v>54</v>
      </c>
      <c r="C14" s="30">
        <v>0.02</v>
      </c>
      <c r="D14" s="27" t="s">
        <v>55</v>
      </c>
    </row>
    <row r="15" ht="24" customHeight="1" spans="2:2" x14ac:dyDescent="0.25">
      <c r="B15" s="24" t="s">
        <v>56</v>
      </c>
    </row>
    <row r="16" ht="20" customHeight="1" spans="2:4" x14ac:dyDescent="0.25">
      <c r="B16" s="25" t="s">
        <v>57</v>
      </c>
      <c r="C16" s="26">
        <v>33030</v>
      </c>
      <c r="D16" s="27" t="s">
        <v>58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4" t="s">
        <v>59</v>
      </c>
    </row>
    <row r="6" ht="20" customHeight="1" spans="2:4" x14ac:dyDescent="0.25">
      <c r="B6" s="25" t="s">
        <v>60</v>
      </c>
      <c r="C6" s="31">
        <f>COUNT('Maliyet Tablosu'!$I$6:$I$55)</f>
      </c>
    </row>
    <row r="7" ht="20" customHeight="1" spans="2:4" x14ac:dyDescent="0.25">
      <c r="B7" s="25" t="s">
        <v>61</v>
      </c>
      <c r="C7" s="28">
        <f>SUM('Maliyet Tablosu'!$I$6:$I$55)</f>
      </c>
    </row>
    <row r="8" ht="20" customHeight="1" spans="2:4" x14ac:dyDescent="0.25">
      <c r="B8" s="25" t="s">
        <v>62</v>
      </c>
      <c r="C8" s="28">
        <f>SUM('Maliyet Tablosu'!$M$6:$M$55)</f>
      </c>
    </row>
    <row r="9" ht="20" customHeight="1" spans="2:4" x14ac:dyDescent="0.25">
      <c r="B9" s="25" t="s">
        <v>63</v>
      </c>
      <c r="C9" s="28">
        <f>SUM('Maliyet Tablosu'!$N$6:$N$55)</f>
      </c>
    </row>
    <row r="10" ht="20" customHeight="1" spans="2:4" x14ac:dyDescent="0.25">
      <c r="B10" s="25" t="s">
        <v>64</v>
      </c>
      <c r="C10" s="28">
        <f>SUM('Maliyet Tablosu'!$O$6:$O$55)</f>
      </c>
    </row>
    <row r="11" ht="20" customHeight="1" spans="2:4" x14ac:dyDescent="0.25">
      <c r="B11" s="25" t="s">
        <v>65</v>
      </c>
      <c r="C11" s="28">
        <f>SUM('Maliyet Tablosu'!$P$6:$P$55)</f>
      </c>
    </row>
    <row r="12" ht="20" customHeight="1" spans="2:4" x14ac:dyDescent="0.25">
      <c r="B12" s="25" t="s">
        <v>66</v>
      </c>
      <c r="C12" s="28">
        <f>IF(C6=0,0,C11/C6)</f>
      </c>
    </row>
    <row r="13" ht="20" customHeight="1" spans="2:4" x14ac:dyDescent="0.25">
      <c r="B13" s="25" t="s">
        <v>67</v>
      </c>
      <c r="C13" s="28">
        <f>C11*12</f>
      </c>
      <c r="D13" s="27" t="s">
        <v>68</v>
      </c>
    </row>
    <row r="14" ht="24" customHeight="1" spans="2:2" x14ac:dyDescent="0.25">
      <c r="B14" s="24" t="s">
        <v>69</v>
      </c>
    </row>
    <row r="15" ht="20" customHeight="1" spans="2:4" x14ac:dyDescent="0.25">
      <c r="B15" s="25" t="s">
        <v>70</v>
      </c>
      <c r="C15" s="28">
        <f>ROUND('Parametreler'!$C$16+ROUND('Parametreler'!$C$16*'Parametreler'!$C$11,2)+ROUND('Parametreler'!$C$16*'Parametreler'!$C$12,2),2)</f>
      </c>
      <c r="D15" s="27" t="s">
        <v>71</v>
      </c>
    </row>
    <row r="16" ht="20" customHeight="1" spans="2:4" x14ac:dyDescent="0.25">
      <c r="B16" s="25" t="s">
        <v>72</v>
      </c>
      <c r="C16" s="28">
        <f>ROUND('Parametreler'!$C$16+ROUND('Parametreler'!$C$16*('Parametreler'!$C$11-'Parametreler'!$C$14),2)+ROUND('Parametreler'!$C$16*'Parametreler'!$C$12,2),2)</f>
      </c>
      <c r="D16" s="27" t="s">
        <v>73</v>
      </c>
    </row>
    <row r="17" ht="20" customHeight="1" spans="2:4" x14ac:dyDescent="0.25">
      <c r="B17" s="25" t="s">
        <v>74</v>
      </c>
      <c r="C17" s="28">
        <f>ROUND('Parametreler'!$C$16+ROUND('Parametreler'!$C$16*('Parametreler'!$C$11-'Parametreler'!$C$13),2)+ROUND('Parametreler'!$C$16*'Parametreler'!$C$12,2),2)</f>
      </c>
      <c r="D17" s="27" t="s">
        <v>75</v>
      </c>
    </row>
    <row r="18" ht="24" customHeight="1" spans="2:2" x14ac:dyDescent="0.25">
      <c r="B18" s="24" t="s">
        <v>76</v>
      </c>
    </row>
    <row r="19" ht="20" customHeight="1" spans="2:4" x14ac:dyDescent="0.25">
      <c r="B19" s="25" t="s">
        <v>77</v>
      </c>
      <c r="C19" s="29" t="s">
        <v>78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79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32" t="s">
        <v>80</v>
      </c>
    </row>
    <row r="7" ht="22" customHeight="1" spans="2:2" x14ac:dyDescent="0.25">
      <c r="B7" s="33" t="s">
        <v>81</v>
      </c>
    </row>
    <row r="8" ht="30" customHeight="1" spans="2:2" x14ac:dyDescent="0.25">
      <c r="B8" s="32" t="s">
        <v>82</v>
      </c>
    </row>
    <row r="9" ht="30" customHeight="1" spans="2:2" x14ac:dyDescent="0.25">
      <c r="B9" s="32" t="s">
        <v>83</v>
      </c>
    </row>
    <row r="10" ht="30" customHeight="1" spans="2:2" x14ac:dyDescent="0.25">
      <c r="B10" s="32" t="s">
        <v>84</v>
      </c>
    </row>
    <row r="11" ht="30" customHeight="1" spans="2:2" x14ac:dyDescent="0.25">
      <c r="B11" s="32" t="s">
        <v>85</v>
      </c>
    </row>
    <row r="12" ht="45" customHeight="1" spans="2:2" x14ac:dyDescent="0.25">
      <c r="B12" s="32" t="s">
        <v>86</v>
      </c>
    </row>
    <row r="13" ht="30" customHeight="1" spans="2:2" x14ac:dyDescent="0.25">
      <c r="B13" s="32" t="s">
        <v>87</v>
      </c>
    </row>
    <row r="14" ht="8" customHeight="1" spans="2:2" x14ac:dyDescent="0.25">
      <c r="B14" s="32" t="s">
        <v>88</v>
      </c>
    </row>
    <row r="15" ht="30" customHeight="1" spans="2:2" x14ac:dyDescent="0.25">
      <c r="B15" s="34" t="s">
        <v>89</v>
      </c>
    </row>
    <row r="17" ht="20" customHeight="1" spans="2:2" x14ac:dyDescent="0.25">
      <c r="B17" s="35" t="s">
        <v>90</v>
      </c>
    </row>
    <row r="18" ht="30" customHeight="1" spans="2:2" x14ac:dyDescent="0.25">
      <c r="B18" s="32" t="s">
        <v>91</v>
      </c>
    </row>
    <row r="20" ht="18" customHeight="1" spans="2:2" x14ac:dyDescent="0.25">
      <c r="B20" s="36" t="s">
        <v>92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Maliyet Tablosu</vt:lpstr>
      <vt:lpstr>Parametreler</vt:lpstr>
      <vt:lpstr>Özet ve Kontrol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İşveren Maliyeti Hesaplama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