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activeTab="0"/>
  </bookViews>
  <sheets>
    <sheet sheetId="1" name="Kadro Planı" state="visible" r:id="rId4"/>
    <sheet sheetId="2" name="İşe Alım Planı" state="visible" r:id="rId5"/>
    <sheet sheetId="3" name="Özet" state="visible" r:id="rId6"/>
    <sheet sheetId="4" name="Nasıl Kullanılır" state="visible" r:id="rId7"/>
  </sheets>
  <definedNames>
    <definedName name="_xlnm.Print_Titles" localSheetId="0">'Kadro Planı'!$5:$5</definedName>
    <definedName name="_xlnm.Print_Titles" localSheetId="1">'İşe Alım Planı'!$5:$5</definedName>
  </definedNames>
  <calcPr calcId="171027"/>
</workbook>
</file>

<file path=xl/comments1.xml><?xml version="1.0" encoding="utf-8"?>
<comments xmlns="http://schemas.openxmlformats.org/spreadsheetml/2006/main">
  <authors>
    <author>Author</author>
  </authors>
  <commentList>
    <comment ref="H5" authorId="0">
      <text>
        <r>
          <t>Yıl içinde beklenen emeklilik, sözleşme bitişi ve tahmini istifa sayısı</t>
        </r>
      </text>
    </comment>
    <comment ref="N5" authorId="0">
      <text>
        <r>
          <t>Her çeyrekteki (hedef − mevcut) kadro farkı × 3 ay × brüt ücret × işveren maliyet çarpanı</t>
        </r>
      </text>
    </comment>
  </commentList>
</comments>
</file>

<file path=xl/sharedStrings.xml><?xml version="1.0" encoding="utf-8"?>
<sst xmlns="http://schemas.openxmlformats.org/spreadsheetml/2006/main" count="137" uniqueCount="114">
  <si>
    <t>İşgücü Planlama Tablosu</t>
  </si>
  <si>
    <t>Şirket: [Şirket Unvanı]  ·  Plan Yılı: [Yıl]  ·  Hazırlayan: [Ad Soyad]</t>
  </si>
  <si>
    <t>ikpartner.com  ·  Ücretsiz İK şablonu  ·  0538 949 22 87</t>
  </si>
  <si>
    <t>Departman</t>
  </si>
  <si>
    <t>Pozisyon / Unvan</t>
  </si>
  <si>
    <t>Mevcut Kadro</t>
  </si>
  <si>
    <t>Q1 Sonu Hedef</t>
  </si>
  <si>
    <t>Q2 Sonu Hedef</t>
  </si>
  <si>
    <t>Q3 Sonu Hedef</t>
  </si>
  <si>
    <t>Q4 (Yıl Sonu) Hedef</t>
  </si>
  <si>
    <t>Beklenen Ayrılış</t>
  </si>
  <si>
    <t>Net Değişim</t>
  </si>
  <si>
    <t>İşe Alım İhtiyacı</t>
  </si>
  <si>
    <t>Kadro Fazlası</t>
  </si>
  <si>
    <t>Ort. Aylık Brüt Ücret</t>
  </si>
  <si>
    <t>Ücret Kontrolü</t>
  </si>
  <si>
    <t>Ek Kadro Maliyeti (Plan Yılı)</t>
  </si>
  <si>
    <t>İşe Alım Maliyeti</t>
  </si>
  <si>
    <t>Öncelik</t>
  </si>
  <si>
    <t>Gerekçe / Varsayım</t>
  </si>
  <si>
    <t>Satış</t>
  </si>
  <si>
    <t>Satış Temsilcisi</t>
  </si>
  <si>
    <t>Yüksek</t>
  </si>
  <si>
    <t>Yeni bölge açılışı</t>
  </si>
  <si>
    <t>Operasyon</t>
  </si>
  <si>
    <t>Depo Operatörü</t>
  </si>
  <si>
    <t>Orta</t>
  </si>
  <si>
    <t>Sezon yoğunluğu ve beklenen ayrılışlar</t>
  </si>
  <si>
    <t>Finans</t>
  </si>
  <si>
    <t>Muhasebe Uzmanı</t>
  </si>
  <si>
    <t>Düşük</t>
  </si>
  <si>
    <t>Süreç otomasyonu sonrası iç transfer</t>
  </si>
  <si>
    <t>TOPLAM</t>
  </si>
  <si>
    <t>Sıra</t>
  </si>
  <si>
    <t>Pozisyon</t>
  </si>
  <si>
    <t>Adet</t>
  </si>
  <si>
    <t>Alım Türü</t>
  </si>
  <si>
    <t>Hedef Çeyrek</t>
  </si>
  <si>
    <t>Hedef Başlama Tarihi</t>
  </si>
  <si>
    <t>Kaynak</t>
  </si>
  <si>
    <t>Bütçe Onayı</t>
  </si>
  <si>
    <t>Sorumlu</t>
  </si>
  <si>
    <t>Durum</t>
  </si>
  <si>
    <t>Gecikme</t>
  </si>
  <si>
    <t>Not</t>
  </si>
  <si>
    <t>Yeni kadro</t>
  </si>
  <si>
    <t>Q2</t>
  </si>
  <si>
    <t>İlan</t>
  </si>
  <si>
    <t>Onaylandı</t>
  </si>
  <si>
    <t>[Ad Soyad]</t>
  </si>
  <si>
    <t>Tamamlandı</t>
  </si>
  <si>
    <t>Q3</t>
  </si>
  <si>
    <t>Referans</t>
  </si>
  <si>
    <t>Teklif</t>
  </si>
  <si>
    <t>Yerine alım</t>
  </si>
  <si>
    <t>Onay bekliyor</t>
  </si>
  <si>
    <t>Planlandı</t>
  </si>
  <si>
    <t>Sezon öncesi toplu alım</t>
  </si>
  <si>
    <t>İşgücü Planı — Özet</t>
  </si>
  <si>
    <t>Parametreler</t>
  </si>
  <si>
    <t>Aylık brüt asgari ücret (01.01–31.12.2026)</t>
  </si>
  <si>
    <t>Mevzuat değişince güncelleyin</t>
  </si>
  <si>
    <t>İşveren maliyet çarpanı (2026, teşviksiz)</t>
  </si>
  <si>
    <t>1 + SGK işveren %21,75 + işsizlik %2</t>
  </si>
  <si>
    <t>İşe alım başına ortalama maliyet</t>
  </si>
  <si>
    <t>İlan, danışmanlık, oryantasyon (kendi veriniz)</t>
  </si>
  <si>
    <t>Kadro Özeti</t>
  </si>
  <si>
    <t>Mevcut toplam kadro</t>
  </si>
  <si>
    <t>Q1 sonu hedef kadro</t>
  </si>
  <si>
    <t>Q2 sonu hedef kadro</t>
  </si>
  <si>
    <t>Q3 sonu hedef kadro</t>
  </si>
  <si>
    <t>Yıl sonu hedef kadro</t>
  </si>
  <si>
    <t>Net kadro değişimi</t>
  </si>
  <si>
    <t>Beklenen toplam ayrılış</t>
  </si>
  <si>
    <t>Toplam işe alım ihtiyacı</t>
  </si>
  <si>
    <t>Hedef artışı + beklenen ayrılışların yerine alım</t>
  </si>
  <si>
    <t>Toplam kadro fazlası</t>
  </si>
  <si>
    <t>Önce iç transfer ve yeniden konumlandırma</t>
  </si>
  <si>
    <t>Maliyet Özeti (yaklaşık)</t>
  </si>
  <si>
    <t>Plan yılı ek kadro maliyeti</t>
  </si>
  <si>
    <t>Yan haklar ve teşvikler hariç</t>
  </si>
  <si>
    <t>Toplam işe alım maliyeti</t>
  </si>
  <si>
    <t>Toplam ek maliyet</t>
  </si>
  <si>
    <t>Asgari ücret altı girilen satır</t>
  </si>
  <si>
    <t>0 olmalıdır</t>
  </si>
  <si>
    <t>İşe Alım Planı Durumu</t>
  </si>
  <si>
    <t>Planlanan toplam alım (adet)</t>
  </si>
  <si>
    <t>Tamamlanan alım (adet)</t>
  </si>
  <si>
    <t>Bütçe onayı bekleyen (adet)</t>
  </si>
  <si>
    <t>Gecikmedeki satır</t>
  </si>
  <si>
    <t>Kadro planı ile fark (adet)</t>
  </si>
  <si>
    <t>0'dan büyükse plana eklenmemiş ihtiyaç var</t>
  </si>
  <si>
    <t>Onay</t>
  </si>
  <si>
    <t>Hazırlayan (İK)</t>
  </si>
  <si>
    <t>Onaylayan (Genel Müdür / Finans)</t>
  </si>
  <si>
    <t>Onay tarihi</t>
  </si>
  <si>
    <t>[Tarih]</t>
  </si>
  <si>
    <t>Nasıl Kullanılır?</t>
  </si>
  <si>
    <t>Departman ve pozisyon bazında mevcut kadroyu çeyreklik kadro hedefleriyle karşılaştıran, kadro açığını ve fazlasını, işe alım ihtiyacını ve yaklaşık ek personel maliyetini hesaplayan işgücü planlama tablosu. İşe alım planı sayfası, ihtiyaçların hangi çeyrekte, hangi kaynakla ve kimin sorumluluğunda karşılanacağını izler.</t>
  </si>
  <si>
    <t>Kullanım adımları</t>
  </si>
  <si>
    <t>1. Özet sayfasındaki parametreleri kontrol edin: 2026 brüt asgari ücreti ve işveren maliyet çarpanı (SGK işveren payı %21,75 + işsizlik sigortası işveren payı %2) hazır girilmiştir. Mevzuat değiştiğinde bu hücreleri güncelleyin. İşe alım başına ortalama maliyeti kendi verinizle girin.</t>
  </si>
  <si>
    <t>2. Kadro Planı sayfasında her satıra bir departman–pozisyon çifti yazın; mevcut kadroyu, dört çeyreğin sonundaki hedef kadroyu ve yıl içinde beklenen ayrılış sayısını (emeklilik, sözleşme bitişi, geçmiş devir hızınıza göre tahmin) girin.</t>
  </si>
  <si>
    <t>3. Net Değişim, İşe Alım İhtiyacı ve Kadro Fazlası sütunları otomatik hesaplanır. İşe alım ihtiyacı = (yıl sonu hedef − mevcut kadro) + beklenen ayrılış; sonuç sıfırın altına düşmez.</t>
  </si>
  <si>
    <t>4. Ortalama aylık brüt ücret sütununa pozisyonun ortalama brüt ücretini girin. Ücret Kontrolü sütunu asgari ücretin altındaki girişleri işaretler.</t>
  </si>
  <si>
    <t>5. Ek Kadro Maliyeti, her çeyrekteki hedef kadronun mevcut kadrodan farkının 3 aylık işveren maliyetini toplar; kadro azalıyorsa tutar negatif (tasarruf) çıkar. Yan haklar, prim teşvikleri, kıdem/ihbar gibi ayrılış maliyetleri dahil değildir; sonuç bütçe için yaklaşık bir göstergedir.</t>
  </si>
  <si>
    <t>6. İşe Alım Planı sayfasında her işe alım ihtiyacını pozisyon, adet, hedef çeyrek, hedef başlama tarihi, kaynak, bütçe onayı ve sorumlu kişiyle kaydedin. Hedef başlama tarihi geçtiği hâlde tamamlanmayan satırlar 'Gecikmede' olarak işaretlenir.</t>
  </si>
  <si>
    <t>7. Özet sayfasındaki 'Kadro planı ile fark' satırı sıfırdan büyükse bazı ihtiyaçlar henüz işe alım planına eklenmemiştir.</t>
  </si>
  <si>
    <t>8. Kadro fazlası çıkan pozisyonlarda iç transfer, eğitimle yeniden konumlandırma ve doğal ayrılış gibi seçenekleri önce değerlendirin; iş sözleşmesi feshi gerektiren kararlarda hukuki destek alın.</t>
  </si>
  <si>
    <t>9. İtalik satırlar örnek veridir; kendi verinizi girmeden önce silin.</t>
  </si>
  <si>
    <t/>
  </si>
  <si>
    <t>Renk kodları: lacivert başlıklar sütun adlarını, gri zeminli hücreler otomatik hesaplanan formülleri gösterir; bu hücrelere veri girmeyin. Açılır listeli hücrelerde yalnızca listedeki değerler kabul edilir.</t>
  </si>
  <si>
    <t>Önemli</t>
  </si>
  <si>
    <t>Bu şablon İK Partner tarafından genel bilgilendirme amacıyla hazırlanmıştır; işletmenize ve güncel mevzuata göre uyarlanmalıdır. Hukuki sonuç doğuran belgelerde hukuk danışmanınıza başvurun.</t>
  </si>
  <si>
    <t>Şablonu işletmenize uyarlamak veya İK süreçlerinizi birlikte kurmak için: ikpartner.com  ·  0538 949 22 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</si>
</sst>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quot;₺&quot;"/>
    <numFmt numFmtId="165" formatCode="dd.mm.yyyy"/>
  </numFmts>
  <fonts count="18" x14ac:knownFonts="1">
    <font>
      <color theme="1"/>
      <family val="2"/>
      <scheme val="minor"/>
      <sz val="11"/>
      <name val="Calibri"/>
    </font>
    <font>
      <b/>
      <color rgb="FF0E2849"/>
      <sz val="18"/>
      <name val="Calibri"/>
    </font>
    <font>
      <color rgb="FF5A6B82"/>
      <sz val="10"/>
      <name val="Calibri"/>
    </font>
    <font>
      <color rgb="FF13B8A7"/>
      <sz val="9"/>
      <name val="Calibri"/>
    </font>
    <font>
      <b/>
      <color rgb="FFFFFFFF"/>
      <sz val="10"/>
      <name val="Calibri"/>
    </font>
    <font>
      <i/>
      <color rgb="FF3A4A61"/>
      <sz val="10"/>
      <name val="Calibri"/>
    </font>
    <font>
      <color rgb="FF0E2849"/>
      <sz val="10"/>
      <name val="Calibri"/>
    </font>
    <font>
      <color rgb="FF3A4A61"/>
      <sz val="10"/>
      <name val="Calibri"/>
    </font>
    <font>
      <b/>
      <color rgb="FF0E2849"/>
      <sz val="10"/>
      <name val="Calibri"/>
    </font>
    <font>
      <color rgb="FF8C9BB0"/>
      <sz val="10"/>
      <name val="Calibri"/>
    </font>
    <font>
      <b/>
      <color rgb="FF13B8A7"/>
      <sz val="12"/>
      <name val="Calibri"/>
    </font>
    <font>
      <b/>
      <color rgb="FF1D5888"/>
      <sz val="11"/>
      <name val="Calibri"/>
    </font>
    <font>
      <i/>
      <color rgb="FF5A6B82"/>
      <sz val="9"/>
      <name val="Calibri"/>
    </font>
    <font>
      <b/>
      <color rgb="FF0E2849"/>
      <sz val="11"/>
      <name val="Calibri"/>
    </font>
    <font>
      <b/>
      <color rgb="FF0E2849"/>
      <sz val="12"/>
      <name val="Calibri"/>
    </font>
    <font>
      <i/>
      <color rgb="FF5A6B82"/>
      <sz val="10"/>
      <name val="Calibri"/>
    </font>
    <font>
      <b/>
      <color rgb="FF0B7F74"/>
      <sz val="11"/>
      <name val="Calibri"/>
    </font>
    <font>
      <b/>
      <color rgb="FF13B8A7"/>
      <sz val="10"/>
      <name val="Calibri"/>
    </font>
  </fonts>
  <fills count="6">
    <fill>
      <patternFill patternType="none"/>
    </fill>
    <fill>
      <patternFill patternType="gray125"/>
    </fill>
    <fill>
      <patternFill patternType="solid">
        <fgColor rgb="FF0E2849"/>
      </patternFill>
    </fill>
    <fill>
      <patternFill patternType="solid">
        <fgColor rgb="FFF5F8FB"/>
      </patternFill>
    </fill>
    <fill>
      <patternFill patternType="solid">
        <fgColor rgb="FFE3F6F4"/>
      </patternFill>
    </fill>
    <fill>
      <patternFill patternType="solid">
        <fgColor rgb="FFEAF1F8"/>
      </patternFill>
    </fill>
  </fills>
  <borders count="4">
    <border>
      <left/>
      <right/>
      <top/>
      <bottom/>
      <diagonal/>
    </border>
    <border>
      <left/>
      <right/>
      <top style="medium">
        <color rgb="FF13B8A7"/>
      </top>
      <bottom/>
      <diagonal/>
    </border>
    <border>
      <left style="thin">
        <color rgb="FFDCE4EE"/>
      </left>
      <right style="thin">
        <color rgb="FFDCE4EE"/>
      </right>
      <top style="thin">
        <color rgb="FFDCE4EE"/>
      </top>
      <bottom style="thin">
        <color rgb="FFDCE4EE"/>
      </bottom>
      <diagonal/>
    </border>
    <border>
      <left style="thin">
        <color rgb="FFDCE4EE"/>
      </left>
      <right style="thin">
        <color rgb="FFDCE4EE"/>
      </right>
      <top style="medium">
        <color rgb="FF13B8A7"/>
      </top>
      <bottom style="thin">
        <color rgb="FFDCE4EE"/>
      </bottom>
      <diagonal/>
    </border>
  </borders>
  <cellStyleXfs count="1">
    <xf numFmtId="0" fontId="0" fillId="0" borderId="0"/>
  </cellStyleXfs>
  <cellXfs count="38">
    <xf numFmtId="0" fontId="0" fillId="0" borderId="0" xfId="0"/>
    <xf numFmtId="0" fontId="1" fillId="0" borderId="0" xfId="0" applyFont="1" applyAlignment="1">
      <alignment vertical="center"/>
    </xf>
    <xf numFmtId="0" fontId="2" fillId="0" borderId="0" xfId="0" applyFont="1"/>
    <xf numFmtId="0" fontId="3" fillId="0" borderId="0" xfId="0" applyFont="1"/>
    <xf numFmtId="0" fontId="0" fillId="0" borderId="1" xfId="0" applyBorder="1"/>
    <xf numFmtId="0" fontId="4" fillId="2" borderId="2" xfId="0" applyFont="1" applyFill="1" applyBorder="1" applyAlignment="1">
      <alignment horizontal="center" vertical="center" wrapText="1"/>
    </xf>
    <xf numFmtId="0" fontId="5" fillId="0" borderId="2" xfId="0" applyFont="1" applyBorder="1"/>
    <xf numFmtId="3" fontId="5" fillId="0" borderId="2" xfId="0" applyNumberFormat="1" applyFont="1" applyBorder="1"/>
    <xf numFmtId="3" fontId="6" fillId="3" borderId="2" xfId="0" applyNumberFormat="1" applyFont="1" applyFill="1" applyBorder="1"/>
    <xf numFmtId="164" fontId="5" fillId="0" borderId="2" xfId="0" applyNumberFormat="1" applyFont="1" applyBorder="1"/>
    <xf numFmtId="0" fontId="6" fillId="3" borderId="2" xfId="0" applyFont="1" applyFill="1" applyBorder="1"/>
    <xf numFmtId="164" fontId="6" fillId="3" borderId="2" xfId="0" applyNumberFormat="1" applyFont="1" applyFill="1" applyBorder="1"/>
    <xf numFmtId="0" fontId="5" fillId="0" borderId="2" xfId="0" applyFont="1" applyBorder="1" applyAlignment="1">
      <alignment horizontal="center"/>
    </xf>
    <xf numFmtId="0" fontId="5" fillId="0" borderId="2" xfId="0" applyFont="1" applyBorder="1" applyAlignment="1">
      <alignment vertical="top" wrapText="1"/>
    </xf>
    <xf numFmtId="0" fontId="7" fillId="0" borderId="2" xfId="0" applyFont="1" applyBorder="1"/>
    <xf numFmtId="3" fontId="7" fillId="0" borderId="2" xfId="0" applyNumberFormat="1" applyFont="1" applyBorder="1"/>
    <xf numFmtId="164" fontId="7" fillId="0" borderId="2" xfId="0" applyNumberFormat="1" applyFont="1" applyBorder="1"/>
    <xf numFmtId="0" fontId="7" fillId="0" borderId="2" xfId="0" applyFont="1" applyBorder="1" applyAlignment="1">
      <alignment horizontal="center"/>
    </xf>
    <xf numFmtId="0" fontId="7" fillId="0" borderId="2" xfId="0" applyFont="1" applyBorder="1" applyAlignment="1">
      <alignment vertical="top" wrapText="1"/>
    </xf>
    <xf numFmtId="0" fontId="8" fillId="4" borderId="3" xfId="0" applyFont="1" applyFill="1" applyBorder="1"/>
    <xf numFmtId="3" fontId="8" fillId="4" borderId="3" xfId="0" applyNumberFormat="1" applyFont="1" applyFill="1" applyBorder="1"/>
    <xf numFmtId="164" fontId="8" fillId="4" borderId="3" xfId="0" applyNumberFormat="1" applyFont="1" applyFill="1" applyBorder="1"/>
    <xf numFmtId="0" fontId="9" fillId="0" borderId="2" xfId="0" applyFont="1" applyBorder="1" applyAlignment="1">
      <alignment horizontal="center"/>
    </xf>
    <xf numFmtId="165" fontId="5" fillId="0" borderId="2" xfId="0" applyNumberFormat="1" applyFont="1" applyBorder="1" applyAlignment="1">
      <alignment horizontal="center"/>
    </xf>
    <xf numFmtId="165" fontId="7" fillId="0" borderId="2" xfId="0" applyNumberFormat="1" applyFont="1" applyBorder="1" applyAlignment="1">
      <alignment horizontal="center"/>
    </xf>
    <xf numFmtId="165" fontId="8" fillId="4" borderId="3" xfId="0" applyNumberFormat="1" applyFont="1" applyFill="1" applyBorder="1"/>
    <xf numFmtId="0" fontId="10" fillId="0" borderId="0" xfId="0" applyFont="1"/>
    <xf numFmtId="0" fontId="8" fillId="3" borderId="2" xfId="0" applyFont="1" applyFill="1" applyBorder="1"/>
    <xf numFmtId="164" fontId="11" fillId="5" borderId="2" xfId="0" applyNumberFormat="1" applyFont="1" applyFill="1" applyBorder="1" applyAlignment="1">
      <alignment horizontal="right"/>
    </xf>
    <xf numFmtId="0" fontId="12" fillId="0" borderId="0" xfId="0" applyFont="1"/>
    <xf numFmtId="0" fontId="11" fillId="5" borderId="2" xfId="0" applyFont="1" applyFill="1" applyBorder="1" applyAlignment="1">
      <alignment horizontal="right"/>
    </xf>
    <xf numFmtId="3" fontId="13" fillId="0" borderId="2" xfId="0" applyNumberFormat="1" applyFont="1" applyBorder="1" applyAlignment="1">
      <alignment horizontal="right"/>
    </xf>
    <xf numFmtId="164" fontId="13" fillId="0" borderId="2" xfId="0" applyNumberFormat="1" applyFont="1" applyBorder="1" applyAlignment="1">
      <alignment horizontal="right"/>
    </xf>
    <xf numFmtId="0" fontId="7" fillId="0" borderId="0" xfId="0" applyFont="1" applyAlignment="1">
      <alignment vertical="top" wrapText="1"/>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cellXfs>
  <cellStyles count="1">
    <cellStyle name="Normal" xfId="0" builtinId="0"/>
  </cellStyles>
  <dxfs count="10">
    <dxf>
      <fill>
        <patternFill patternType="solid">
          <bgColor rgb="FFFFF4D6"/>
        </patternFill>
      </fill>
    </dxf>
    <dxf>
      <fill>
        <patternFill patternType="solid">
          <bgColor rgb="FFE3F6F4"/>
        </patternFill>
      </fill>
    </dxf>
    <dxf>
      <fill>
        <patternFill patternType="solid">
          <bgColor rgb="FFFDE2E1"/>
        </patternFill>
      </fill>
    </dxf>
    <dxf>
      <fill>
        <patternFill patternType="solid">
          <bgColor rgb="FFFDE2E1"/>
        </patternFill>
      </fill>
    </dxf>
    <dxf>
      <fill>
        <patternFill patternType="solid">
          <bgColor rgb="FFE3F6F4"/>
        </patternFill>
      </fill>
    </dxf>
    <dxf>
      <fill>
        <patternFill patternType="solid">
          <bgColor rgb="FFFDE2E1"/>
        </patternFill>
      </fill>
    </dxf>
    <dxf>
      <fill>
        <patternFill patternType="solid">
          <bgColor rgb="FFFFF4D6"/>
        </patternFill>
      </fill>
    </dxf>
    <dxf>
      <fill>
        <patternFill patternType="solid">
          <bgColor rgb="FFFDE2E1"/>
        </patternFill>
      </fill>
    </dxf>
    <dxf>
      <fill>
        <patternFill patternType="solid">
          <bgColor rgb="FFE3F6F4"/>
        </patternFill>
      </fill>
    </dxf>
    <dxf>
      <fill>
        <patternFill patternType="solid">
          <bgColor rgb="FFFDE2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21000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0</xdr:col>
      <xdr:colOff>10500</xdr:colOff>
      <xdr:row>0</xdr:row>
      <xdr:rowOff>51000</xdr:rowOff>
    </xdr:from>
    <xdr:ext cx="381000" cy="3810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comments" Target="../comments1.xml"/><Relationship Id="rId3"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ikpartner.com/"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workbookViewId="0" showGridLines="0">
      <pane xSplit="2" ySplit="5" topLeftCell="C6" activePane="bottomRight" state="frozen"/>
      <selection pane="bottomRight"/>
    </sheetView>
  </sheetViews>
  <sheetFormatPr defaultRowHeight="15" outlineLevelRow="0" outlineLevelCol="0" x14ac:dyDescent="55"/>
  <cols>
    <col min="1" max="1" width="14" customWidth="1"/>
    <col min="2" max="2" width="20" customWidth="1"/>
    <col min="3" max="6" width="8" customWidth="1"/>
    <col min="9" max="9" width="8" customWidth="1"/>
    <col min="11" max="11" width="8" customWidth="1"/>
    <col min="12" max="12" width="13" customWidth="1"/>
    <col min="13" max="13" width="12" customWidth="1"/>
    <col min="14" max="14" width="15" customWidth="1"/>
    <col min="15" max="15" width="13" customWidth="1"/>
    <col min="17" max="17" width="30" customWidth="1"/>
  </cols>
  <sheetData>
    <row r="1" ht="34" customHeight="1" spans="2:2" x14ac:dyDescent="0.25">
      <c r="B1" s="1" t="s">
        <v>0</v>
      </c>
    </row>
    <row r="2" ht="18" customHeight="1" spans="2:2" x14ac:dyDescent="0.25">
      <c r="B2" s="2" t="s">
        <v>1</v>
      </c>
    </row>
    <row r="3" ht="16" customHeight="1" spans="2:2" x14ac:dyDescent="0.25">
      <c r="B3" s="3" t="s">
        <v>2</v>
      </c>
    </row>
    <row r="4" spans="1:17" x14ac:dyDescent="0.25">
      <c r="A4" s="4"/>
      <c r="B4" s="4"/>
      <c r="C4" s="4"/>
      <c r="D4" s="4"/>
      <c r="E4" s="4"/>
      <c r="F4" s="4"/>
      <c r="G4" s="4"/>
      <c r="H4" s="4"/>
      <c r="I4" s="4"/>
      <c r="J4" s="4"/>
      <c r="K4" s="4"/>
      <c r="L4" s="4"/>
      <c r="M4" s="4"/>
      <c r="N4" s="4"/>
      <c r="O4" s="4"/>
      <c r="P4" s="4"/>
      <c r="Q4" s="4"/>
    </row>
    <row r="5" ht="30" customHeight="1" spans="1:17" x14ac:dyDescent="0.25">
      <c r="A5" s="5" t="s">
        <v>3</v>
      </c>
      <c r="B5" s="5" t="s">
        <v>4</v>
      </c>
      <c r="C5" s="5" t="s">
        <v>5</v>
      </c>
      <c r="D5" s="5" t="s">
        <v>6</v>
      </c>
      <c r="E5" s="5" t="s">
        <v>7</v>
      </c>
      <c r="F5" s="5" t="s">
        <v>8</v>
      </c>
      <c r="G5" s="5" t="s">
        <v>9</v>
      </c>
      <c r="H5" s="5" t="s">
        <v>10</v>
      </c>
      <c r="I5" s="5" t="s">
        <v>11</v>
      </c>
      <c r="J5" s="5" t="s">
        <v>12</v>
      </c>
      <c r="K5" s="5" t="s">
        <v>13</v>
      </c>
      <c r="L5" s="5" t="s">
        <v>14</v>
      </c>
      <c r="M5" s="5" t="s">
        <v>15</v>
      </c>
      <c r="N5" s="5" t="s">
        <v>16</v>
      </c>
      <c r="O5" s="5" t="s">
        <v>17</v>
      </c>
      <c r="P5" s="5" t="s">
        <v>18</v>
      </c>
      <c r="Q5" s="5" t="s">
        <v>19</v>
      </c>
    </row>
    <row r="6" spans="1:17" x14ac:dyDescent="0.25">
      <c r="A6" s="6" t="s">
        <v>20</v>
      </c>
      <c r="B6" s="6" t="s">
        <v>21</v>
      </c>
      <c r="C6" s="7">
        <v>12</v>
      </c>
      <c r="D6" s="7">
        <v>12</v>
      </c>
      <c r="E6" s="7">
        <v>13</v>
      </c>
      <c r="F6" s="7">
        <v>14</v>
      </c>
      <c r="G6" s="7">
        <v>15</v>
      </c>
      <c r="H6" s="7">
        <v>2</v>
      </c>
      <c r="I6" s="8">
        <f>IF(OR(C6="",G6=""),"",G6-C6)</f>
      </c>
      <c r="J6" s="8">
        <f>IF(OR(C6="",G6=""),"",MAX(0,G6-C6+H6))</f>
      </c>
      <c r="K6" s="8">
        <f>IF(OR(C6="",G6=""),"",MAX(0,C6-H6-G6))</f>
      </c>
      <c r="L6" s="9">
        <v>45000</v>
      </c>
      <c r="M6" s="10">
        <f>IF(L6="","",IF(L6&lt;'Özet'!$C$6,"Asgari ücret altı","Uygun"))</f>
      </c>
      <c r="N6" s="11">
        <f>IF(OR(C6="",L6="",COUNT(D6:G6)&lt;4),"",(SUM(D6:G6)-4*C6)*3*L6*'Özet'!$C$7)</f>
      </c>
      <c r="O6" s="11">
        <f>IF(J6="","",J6*'Özet'!$C$8)</f>
      </c>
      <c r="P6" s="12" t="s">
        <v>22</v>
      </c>
      <c r="Q6" s="13" t="s">
        <v>23</v>
      </c>
    </row>
    <row r="7" spans="1:17" x14ac:dyDescent="0.25">
      <c r="A7" s="6" t="s">
        <v>24</v>
      </c>
      <c r="B7" s="6" t="s">
        <v>25</v>
      </c>
      <c r="C7" s="7">
        <v>20</v>
      </c>
      <c r="D7" s="7">
        <v>20</v>
      </c>
      <c r="E7" s="7">
        <v>20</v>
      </c>
      <c r="F7" s="7">
        <v>22</v>
      </c>
      <c r="G7" s="7">
        <v>22</v>
      </c>
      <c r="H7" s="7">
        <v>4</v>
      </c>
      <c r="I7" s="8">
        <f>IF(OR(C7="",G7=""),"",G7-C7)</f>
      </c>
      <c r="J7" s="8">
        <f>IF(OR(C7="",G7=""),"",MAX(0,G7-C7+H7))</f>
      </c>
      <c r="K7" s="8">
        <f>IF(OR(C7="",G7=""),"",MAX(0,C7-H7-G7))</f>
      </c>
      <c r="L7" s="9">
        <v>36000</v>
      </c>
      <c r="M7" s="10">
        <f>IF(L7="","",IF(L7&lt;'Özet'!$C$6,"Asgari ücret altı","Uygun"))</f>
      </c>
      <c r="N7" s="11">
        <f>IF(OR(C7="",L7="",COUNT(D7:G7)&lt;4),"",(SUM(D7:G7)-4*C7)*3*L7*'Özet'!$C$7)</f>
      </c>
      <c r="O7" s="11">
        <f>IF(J7="","",J7*'Özet'!$C$8)</f>
      </c>
      <c r="P7" s="12" t="s">
        <v>26</v>
      </c>
      <c r="Q7" s="13" t="s">
        <v>27</v>
      </c>
    </row>
    <row r="8" spans="1:17" x14ac:dyDescent="0.25">
      <c r="A8" s="6" t="s">
        <v>28</v>
      </c>
      <c r="B8" s="6" t="s">
        <v>29</v>
      </c>
      <c r="C8" s="7">
        <v>3</v>
      </c>
      <c r="D8" s="7">
        <v>3</v>
      </c>
      <c r="E8" s="7">
        <v>3</v>
      </c>
      <c r="F8" s="7">
        <v>3</v>
      </c>
      <c r="G8" s="7">
        <v>2</v>
      </c>
      <c r="H8" s="7">
        <v>0</v>
      </c>
      <c r="I8" s="8">
        <f>IF(OR(C8="",G8=""),"",G8-C8)</f>
      </c>
      <c r="J8" s="8">
        <f>IF(OR(C8="",G8=""),"",MAX(0,G8-C8+H8))</f>
      </c>
      <c r="K8" s="8">
        <f>IF(OR(C8="",G8=""),"",MAX(0,C8-H8-G8))</f>
      </c>
      <c r="L8" s="9">
        <v>52000</v>
      </c>
      <c r="M8" s="10">
        <f>IF(L8="","",IF(L8&lt;'Özet'!$C$6,"Asgari ücret altı","Uygun"))</f>
      </c>
      <c r="N8" s="11">
        <f>IF(OR(C8="",L8="",COUNT(D8:G8)&lt;4),"",(SUM(D8:G8)-4*C8)*3*L8*'Özet'!$C$7)</f>
      </c>
      <c r="O8" s="11">
        <f>IF(J8="","",J8*'Özet'!$C$8)</f>
      </c>
      <c r="P8" s="12" t="s">
        <v>30</v>
      </c>
      <c r="Q8" s="13" t="s">
        <v>31</v>
      </c>
    </row>
    <row r="9" spans="1:17" x14ac:dyDescent="0.25">
      <c r="A9" s="14"/>
      <c r="B9" s="14"/>
      <c r="C9" s="15"/>
      <c r="D9" s="15"/>
      <c r="E9" s="15"/>
      <c r="F9" s="15"/>
      <c r="G9" s="15"/>
      <c r="H9" s="15"/>
      <c r="I9" s="8">
        <f>IF(OR(C9="",G9=""),"",G9-C9)</f>
      </c>
      <c r="J9" s="8">
        <f>IF(OR(C9="",G9=""),"",MAX(0,G9-C9+H9))</f>
      </c>
      <c r="K9" s="8">
        <f>IF(OR(C9="",G9=""),"",MAX(0,C9-H9-G9))</f>
      </c>
      <c r="L9" s="16"/>
      <c r="M9" s="10">
        <f>IF(L9="","",IF(L9&lt;'Özet'!$C$6,"Asgari ücret altı","Uygun"))</f>
      </c>
      <c r="N9" s="11">
        <f>IF(OR(C9="",L9="",COUNT(D9:G9)&lt;4),"",(SUM(D9:G9)-4*C9)*3*L9*'Özet'!$C$7)</f>
      </c>
      <c r="O9" s="11">
        <f>IF(J9="","",J9*'Özet'!$C$8)</f>
      </c>
      <c r="P9" s="17"/>
      <c r="Q9" s="18"/>
    </row>
    <row r="10" spans="1:17" x14ac:dyDescent="0.25">
      <c r="A10" s="14"/>
      <c r="B10" s="14"/>
      <c r="C10" s="15"/>
      <c r="D10" s="15"/>
      <c r="E10" s="15"/>
      <c r="F10" s="15"/>
      <c r="G10" s="15"/>
      <c r="H10" s="15"/>
      <c r="I10" s="8">
        <f>IF(OR(C10="",G10=""),"",G10-C10)</f>
      </c>
      <c r="J10" s="8">
        <f>IF(OR(C10="",G10=""),"",MAX(0,G10-C10+H10))</f>
      </c>
      <c r="K10" s="8">
        <f>IF(OR(C10="",G10=""),"",MAX(0,C10-H10-G10))</f>
      </c>
      <c r="L10" s="16"/>
      <c r="M10" s="10">
        <f>IF(L10="","",IF(L10&lt;'Özet'!$C$6,"Asgari ücret altı","Uygun"))</f>
      </c>
      <c r="N10" s="11">
        <f>IF(OR(C10="",L10="",COUNT(D10:G10)&lt;4),"",(SUM(D10:G10)-4*C10)*3*L10*'Özet'!$C$7)</f>
      </c>
      <c r="O10" s="11">
        <f>IF(J10="","",J10*'Özet'!$C$8)</f>
      </c>
      <c r="P10" s="17"/>
      <c r="Q10" s="18"/>
    </row>
    <row r="11" spans="1:17" x14ac:dyDescent="0.25">
      <c r="A11" s="14"/>
      <c r="B11" s="14"/>
      <c r="C11" s="15"/>
      <c r="D11" s="15"/>
      <c r="E11" s="15"/>
      <c r="F11" s="15"/>
      <c r="G11" s="15"/>
      <c r="H11" s="15"/>
      <c r="I11" s="8">
        <f>IF(OR(C11="",G11=""),"",G11-C11)</f>
      </c>
      <c r="J11" s="8">
        <f>IF(OR(C11="",G11=""),"",MAX(0,G11-C11+H11))</f>
      </c>
      <c r="K11" s="8">
        <f>IF(OR(C11="",G11=""),"",MAX(0,C11-H11-G11))</f>
      </c>
      <c r="L11" s="16"/>
      <c r="M11" s="10">
        <f>IF(L11="","",IF(L11&lt;'Özet'!$C$6,"Asgari ücret altı","Uygun"))</f>
      </c>
      <c r="N11" s="11">
        <f>IF(OR(C11="",L11="",COUNT(D11:G11)&lt;4),"",(SUM(D11:G11)-4*C11)*3*L11*'Özet'!$C$7)</f>
      </c>
      <c r="O11" s="11">
        <f>IF(J11="","",J11*'Özet'!$C$8)</f>
      </c>
      <c r="P11" s="17"/>
      <c r="Q11" s="18"/>
    </row>
    <row r="12" spans="1:17" x14ac:dyDescent="0.25">
      <c r="A12" s="14"/>
      <c r="B12" s="14"/>
      <c r="C12" s="15"/>
      <c r="D12" s="15"/>
      <c r="E12" s="15"/>
      <c r="F12" s="15"/>
      <c r="G12" s="15"/>
      <c r="H12" s="15"/>
      <c r="I12" s="8">
        <f>IF(OR(C12="",G12=""),"",G12-C12)</f>
      </c>
      <c r="J12" s="8">
        <f>IF(OR(C12="",G12=""),"",MAX(0,G12-C12+H12))</f>
      </c>
      <c r="K12" s="8">
        <f>IF(OR(C12="",G12=""),"",MAX(0,C12-H12-G12))</f>
      </c>
      <c r="L12" s="16"/>
      <c r="M12" s="10">
        <f>IF(L12="","",IF(L12&lt;'Özet'!$C$6,"Asgari ücret altı","Uygun"))</f>
      </c>
      <c r="N12" s="11">
        <f>IF(OR(C12="",L12="",COUNT(D12:G12)&lt;4),"",(SUM(D12:G12)-4*C12)*3*L12*'Özet'!$C$7)</f>
      </c>
      <c r="O12" s="11">
        <f>IF(J12="","",J12*'Özet'!$C$8)</f>
      </c>
      <c r="P12" s="17"/>
      <c r="Q12" s="18"/>
    </row>
    <row r="13" spans="1:17" x14ac:dyDescent="0.25">
      <c r="A13" s="14"/>
      <c r="B13" s="14"/>
      <c r="C13" s="15"/>
      <c r="D13" s="15"/>
      <c r="E13" s="15"/>
      <c r="F13" s="15"/>
      <c r="G13" s="15"/>
      <c r="H13" s="15"/>
      <c r="I13" s="8">
        <f>IF(OR(C13="",G13=""),"",G13-C13)</f>
      </c>
      <c r="J13" s="8">
        <f>IF(OR(C13="",G13=""),"",MAX(0,G13-C13+H13))</f>
      </c>
      <c r="K13" s="8">
        <f>IF(OR(C13="",G13=""),"",MAX(0,C13-H13-G13))</f>
      </c>
      <c r="L13" s="16"/>
      <c r="M13" s="10">
        <f>IF(L13="","",IF(L13&lt;'Özet'!$C$6,"Asgari ücret altı","Uygun"))</f>
      </c>
      <c r="N13" s="11">
        <f>IF(OR(C13="",L13="",COUNT(D13:G13)&lt;4),"",(SUM(D13:G13)-4*C13)*3*L13*'Özet'!$C$7)</f>
      </c>
      <c r="O13" s="11">
        <f>IF(J13="","",J13*'Özet'!$C$8)</f>
      </c>
      <c r="P13" s="17"/>
      <c r="Q13" s="18"/>
    </row>
    <row r="14" spans="1:17" x14ac:dyDescent="0.25">
      <c r="A14" s="14"/>
      <c r="B14" s="14"/>
      <c r="C14" s="15"/>
      <c r="D14" s="15"/>
      <c r="E14" s="15"/>
      <c r="F14" s="15"/>
      <c r="G14" s="15"/>
      <c r="H14" s="15"/>
      <c r="I14" s="8">
        <f>IF(OR(C14="",G14=""),"",G14-C14)</f>
      </c>
      <c r="J14" s="8">
        <f>IF(OR(C14="",G14=""),"",MAX(0,G14-C14+H14))</f>
      </c>
      <c r="K14" s="8">
        <f>IF(OR(C14="",G14=""),"",MAX(0,C14-H14-G14))</f>
      </c>
      <c r="L14" s="16"/>
      <c r="M14" s="10">
        <f>IF(L14="","",IF(L14&lt;'Özet'!$C$6,"Asgari ücret altı","Uygun"))</f>
      </c>
      <c r="N14" s="11">
        <f>IF(OR(C14="",L14="",COUNT(D14:G14)&lt;4),"",(SUM(D14:G14)-4*C14)*3*L14*'Özet'!$C$7)</f>
      </c>
      <c r="O14" s="11">
        <f>IF(J14="","",J14*'Özet'!$C$8)</f>
      </c>
      <c r="P14" s="17"/>
      <c r="Q14" s="18"/>
    </row>
    <row r="15" spans="1:17" x14ac:dyDescent="0.25">
      <c r="A15" s="14"/>
      <c r="B15" s="14"/>
      <c r="C15" s="15"/>
      <c r="D15" s="15"/>
      <c r="E15" s="15"/>
      <c r="F15" s="15"/>
      <c r="G15" s="15"/>
      <c r="H15" s="15"/>
      <c r="I15" s="8">
        <f>IF(OR(C15="",G15=""),"",G15-C15)</f>
      </c>
      <c r="J15" s="8">
        <f>IF(OR(C15="",G15=""),"",MAX(0,G15-C15+H15))</f>
      </c>
      <c r="K15" s="8">
        <f>IF(OR(C15="",G15=""),"",MAX(0,C15-H15-G15))</f>
      </c>
      <c r="L15" s="16"/>
      <c r="M15" s="10">
        <f>IF(L15="","",IF(L15&lt;'Özet'!$C$6,"Asgari ücret altı","Uygun"))</f>
      </c>
      <c r="N15" s="11">
        <f>IF(OR(C15="",L15="",COUNT(D15:G15)&lt;4),"",(SUM(D15:G15)-4*C15)*3*L15*'Özet'!$C$7)</f>
      </c>
      <c r="O15" s="11">
        <f>IF(J15="","",J15*'Özet'!$C$8)</f>
      </c>
      <c r="P15" s="17"/>
      <c r="Q15" s="18"/>
    </row>
    <row r="16" spans="1:17" x14ac:dyDescent="0.25">
      <c r="A16" s="14"/>
      <c r="B16" s="14"/>
      <c r="C16" s="15"/>
      <c r="D16" s="15"/>
      <c r="E16" s="15"/>
      <c r="F16" s="15"/>
      <c r="G16" s="15"/>
      <c r="H16" s="15"/>
      <c r="I16" s="8">
        <f>IF(OR(C16="",G16=""),"",G16-C16)</f>
      </c>
      <c r="J16" s="8">
        <f>IF(OR(C16="",G16=""),"",MAX(0,G16-C16+H16))</f>
      </c>
      <c r="K16" s="8">
        <f>IF(OR(C16="",G16=""),"",MAX(0,C16-H16-G16))</f>
      </c>
      <c r="L16" s="16"/>
      <c r="M16" s="10">
        <f>IF(L16="","",IF(L16&lt;'Özet'!$C$6,"Asgari ücret altı","Uygun"))</f>
      </c>
      <c r="N16" s="11">
        <f>IF(OR(C16="",L16="",COUNT(D16:G16)&lt;4),"",(SUM(D16:G16)-4*C16)*3*L16*'Özet'!$C$7)</f>
      </c>
      <c r="O16" s="11">
        <f>IF(J16="","",J16*'Özet'!$C$8)</f>
      </c>
      <c r="P16" s="17"/>
      <c r="Q16" s="18"/>
    </row>
    <row r="17" spans="1:17" x14ac:dyDescent="0.25">
      <c r="A17" s="14"/>
      <c r="B17" s="14"/>
      <c r="C17" s="15"/>
      <c r="D17" s="15"/>
      <c r="E17" s="15"/>
      <c r="F17" s="15"/>
      <c r="G17" s="15"/>
      <c r="H17" s="15"/>
      <c r="I17" s="8">
        <f>IF(OR(C17="",G17=""),"",G17-C17)</f>
      </c>
      <c r="J17" s="8">
        <f>IF(OR(C17="",G17=""),"",MAX(0,G17-C17+H17))</f>
      </c>
      <c r="K17" s="8">
        <f>IF(OR(C17="",G17=""),"",MAX(0,C17-H17-G17))</f>
      </c>
      <c r="L17" s="16"/>
      <c r="M17" s="10">
        <f>IF(L17="","",IF(L17&lt;'Özet'!$C$6,"Asgari ücret altı","Uygun"))</f>
      </c>
      <c r="N17" s="11">
        <f>IF(OR(C17="",L17="",COUNT(D17:G17)&lt;4),"",(SUM(D17:G17)-4*C17)*3*L17*'Özet'!$C$7)</f>
      </c>
      <c r="O17" s="11">
        <f>IF(J17="","",J17*'Özet'!$C$8)</f>
      </c>
      <c r="P17" s="17"/>
      <c r="Q17" s="18"/>
    </row>
    <row r="18" spans="1:17" x14ac:dyDescent="0.25">
      <c r="A18" s="14"/>
      <c r="B18" s="14"/>
      <c r="C18" s="15"/>
      <c r="D18" s="15"/>
      <c r="E18" s="15"/>
      <c r="F18" s="15"/>
      <c r="G18" s="15"/>
      <c r="H18" s="15"/>
      <c r="I18" s="8">
        <f>IF(OR(C18="",G18=""),"",G18-C18)</f>
      </c>
      <c r="J18" s="8">
        <f>IF(OR(C18="",G18=""),"",MAX(0,G18-C18+H18))</f>
      </c>
      <c r="K18" s="8">
        <f>IF(OR(C18="",G18=""),"",MAX(0,C18-H18-G18))</f>
      </c>
      <c r="L18" s="16"/>
      <c r="M18" s="10">
        <f>IF(L18="","",IF(L18&lt;'Özet'!$C$6,"Asgari ücret altı","Uygun"))</f>
      </c>
      <c r="N18" s="11">
        <f>IF(OR(C18="",L18="",COUNT(D18:G18)&lt;4),"",(SUM(D18:G18)-4*C18)*3*L18*'Özet'!$C$7)</f>
      </c>
      <c r="O18" s="11">
        <f>IF(J18="","",J18*'Özet'!$C$8)</f>
      </c>
      <c r="P18" s="17"/>
      <c r="Q18" s="18"/>
    </row>
    <row r="19" spans="1:17" x14ac:dyDescent="0.25">
      <c r="A19" s="14"/>
      <c r="B19" s="14"/>
      <c r="C19" s="15"/>
      <c r="D19" s="15"/>
      <c r="E19" s="15"/>
      <c r="F19" s="15"/>
      <c r="G19" s="15"/>
      <c r="H19" s="15"/>
      <c r="I19" s="8">
        <f>IF(OR(C19="",G19=""),"",G19-C19)</f>
      </c>
      <c r="J19" s="8">
        <f>IF(OR(C19="",G19=""),"",MAX(0,G19-C19+H19))</f>
      </c>
      <c r="K19" s="8">
        <f>IF(OR(C19="",G19=""),"",MAX(0,C19-H19-G19))</f>
      </c>
      <c r="L19" s="16"/>
      <c r="M19" s="10">
        <f>IF(L19="","",IF(L19&lt;'Özet'!$C$6,"Asgari ücret altı","Uygun"))</f>
      </c>
      <c r="N19" s="11">
        <f>IF(OR(C19="",L19="",COUNT(D19:G19)&lt;4),"",(SUM(D19:G19)-4*C19)*3*L19*'Özet'!$C$7)</f>
      </c>
      <c r="O19" s="11">
        <f>IF(J19="","",J19*'Özet'!$C$8)</f>
      </c>
      <c r="P19" s="17"/>
      <c r="Q19" s="18"/>
    </row>
    <row r="20" spans="1:17" x14ac:dyDescent="0.25">
      <c r="A20" s="14"/>
      <c r="B20" s="14"/>
      <c r="C20" s="15"/>
      <c r="D20" s="15"/>
      <c r="E20" s="15"/>
      <c r="F20" s="15"/>
      <c r="G20" s="15"/>
      <c r="H20" s="15"/>
      <c r="I20" s="8">
        <f>IF(OR(C20="",G20=""),"",G20-C20)</f>
      </c>
      <c r="J20" s="8">
        <f>IF(OR(C20="",G20=""),"",MAX(0,G20-C20+H20))</f>
      </c>
      <c r="K20" s="8">
        <f>IF(OR(C20="",G20=""),"",MAX(0,C20-H20-G20))</f>
      </c>
      <c r="L20" s="16"/>
      <c r="M20" s="10">
        <f>IF(L20="","",IF(L20&lt;'Özet'!$C$6,"Asgari ücret altı","Uygun"))</f>
      </c>
      <c r="N20" s="11">
        <f>IF(OR(C20="",L20="",COUNT(D20:G20)&lt;4),"",(SUM(D20:G20)-4*C20)*3*L20*'Özet'!$C$7)</f>
      </c>
      <c r="O20" s="11">
        <f>IF(J20="","",J20*'Özet'!$C$8)</f>
      </c>
      <c r="P20" s="17"/>
      <c r="Q20" s="18"/>
    </row>
    <row r="21" spans="1:17" x14ac:dyDescent="0.25">
      <c r="A21" s="14"/>
      <c r="B21" s="14"/>
      <c r="C21" s="15"/>
      <c r="D21" s="15"/>
      <c r="E21" s="15"/>
      <c r="F21" s="15"/>
      <c r="G21" s="15"/>
      <c r="H21" s="15"/>
      <c r="I21" s="8">
        <f>IF(OR(C21="",G21=""),"",G21-C21)</f>
      </c>
      <c r="J21" s="8">
        <f>IF(OR(C21="",G21=""),"",MAX(0,G21-C21+H21))</f>
      </c>
      <c r="K21" s="8">
        <f>IF(OR(C21="",G21=""),"",MAX(0,C21-H21-G21))</f>
      </c>
      <c r="L21" s="16"/>
      <c r="M21" s="10">
        <f>IF(L21="","",IF(L21&lt;'Özet'!$C$6,"Asgari ücret altı","Uygun"))</f>
      </c>
      <c r="N21" s="11">
        <f>IF(OR(C21="",L21="",COUNT(D21:G21)&lt;4),"",(SUM(D21:G21)-4*C21)*3*L21*'Özet'!$C$7)</f>
      </c>
      <c r="O21" s="11">
        <f>IF(J21="","",J21*'Özet'!$C$8)</f>
      </c>
      <c r="P21" s="17"/>
      <c r="Q21" s="18"/>
    </row>
    <row r="22" spans="1:17" x14ac:dyDescent="0.25">
      <c r="A22" s="14"/>
      <c r="B22" s="14"/>
      <c r="C22" s="15"/>
      <c r="D22" s="15"/>
      <c r="E22" s="15"/>
      <c r="F22" s="15"/>
      <c r="G22" s="15"/>
      <c r="H22" s="15"/>
      <c r="I22" s="8">
        <f>IF(OR(C22="",G22=""),"",G22-C22)</f>
      </c>
      <c r="J22" s="8">
        <f>IF(OR(C22="",G22=""),"",MAX(0,G22-C22+H22))</f>
      </c>
      <c r="K22" s="8">
        <f>IF(OR(C22="",G22=""),"",MAX(0,C22-H22-G22))</f>
      </c>
      <c r="L22" s="16"/>
      <c r="M22" s="10">
        <f>IF(L22="","",IF(L22&lt;'Özet'!$C$6,"Asgari ücret altı","Uygun"))</f>
      </c>
      <c r="N22" s="11">
        <f>IF(OR(C22="",L22="",COUNT(D22:G22)&lt;4),"",(SUM(D22:G22)-4*C22)*3*L22*'Özet'!$C$7)</f>
      </c>
      <c r="O22" s="11">
        <f>IF(J22="","",J22*'Özet'!$C$8)</f>
      </c>
      <c r="P22" s="17"/>
      <c r="Q22" s="18"/>
    </row>
    <row r="23" spans="1:17" x14ac:dyDescent="0.25">
      <c r="A23" s="14"/>
      <c r="B23" s="14"/>
      <c r="C23" s="15"/>
      <c r="D23" s="15"/>
      <c r="E23" s="15"/>
      <c r="F23" s="15"/>
      <c r="G23" s="15"/>
      <c r="H23" s="15"/>
      <c r="I23" s="8">
        <f>IF(OR(C23="",G23=""),"",G23-C23)</f>
      </c>
      <c r="J23" s="8">
        <f>IF(OR(C23="",G23=""),"",MAX(0,G23-C23+H23))</f>
      </c>
      <c r="K23" s="8">
        <f>IF(OR(C23="",G23=""),"",MAX(0,C23-H23-G23))</f>
      </c>
      <c r="L23" s="16"/>
      <c r="M23" s="10">
        <f>IF(L23="","",IF(L23&lt;'Özet'!$C$6,"Asgari ücret altı","Uygun"))</f>
      </c>
      <c r="N23" s="11">
        <f>IF(OR(C23="",L23="",COUNT(D23:G23)&lt;4),"",(SUM(D23:G23)-4*C23)*3*L23*'Özet'!$C$7)</f>
      </c>
      <c r="O23" s="11">
        <f>IF(J23="","",J23*'Özet'!$C$8)</f>
      </c>
      <c r="P23" s="17"/>
      <c r="Q23" s="18"/>
    </row>
    <row r="24" spans="1:17" x14ac:dyDescent="0.25">
      <c r="A24" s="14"/>
      <c r="B24" s="14"/>
      <c r="C24" s="15"/>
      <c r="D24" s="15"/>
      <c r="E24" s="15"/>
      <c r="F24" s="15"/>
      <c r="G24" s="15"/>
      <c r="H24" s="15"/>
      <c r="I24" s="8">
        <f>IF(OR(C24="",G24=""),"",G24-C24)</f>
      </c>
      <c r="J24" s="8">
        <f>IF(OR(C24="",G24=""),"",MAX(0,G24-C24+H24))</f>
      </c>
      <c r="K24" s="8">
        <f>IF(OR(C24="",G24=""),"",MAX(0,C24-H24-G24))</f>
      </c>
      <c r="L24" s="16"/>
      <c r="M24" s="10">
        <f>IF(L24="","",IF(L24&lt;'Özet'!$C$6,"Asgari ücret altı","Uygun"))</f>
      </c>
      <c r="N24" s="11">
        <f>IF(OR(C24="",L24="",COUNT(D24:G24)&lt;4),"",(SUM(D24:G24)-4*C24)*3*L24*'Özet'!$C$7)</f>
      </c>
      <c r="O24" s="11">
        <f>IF(J24="","",J24*'Özet'!$C$8)</f>
      </c>
      <c r="P24" s="17"/>
      <c r="Q24" s="18"/>
    </row>
    <row r="25" spans="1:17" x14ac:dyDescent="0.25">
      <c r="A25" s="14"/>
      <c r="B25" s="14"/>
      <c r="C25" s="15"/>
      <c r="D25" s="15"/>
      <c r="E25" s="15"/>
      <c r="F25" s="15"/>
      <c r="G25" s="15"/>
      <c r="H25" s="15"/>
      <c r="I25" s="8">
        <f>IF(OR(C25="",G25=""),"",G25-C25)</f>
      </c>
      <c r="J25" s="8">
        <f>IF(OR(C25="",G25=""),"",MAX(0,G25-C25+H25))</f>
      </c>
      <c r="K25" s="8">
        <f>IF(OR(C25="",G25=""),"",MAX(0,C25-H25-G25))</f>
      </c>
      <c r="L25" s="16"/>
      <c r="M25" s="10">
        <f>IF(L25="","",IF(L25&lt;'Özet'!$C$6,"Asgari ücret altı","Uygun"))</f>
      </c>
      <c r="N25" s="11">
        <f>IF(OR(C25="",L25="",COUNT(D25:G25)&lt;4),"",(SUM(D25:G25)-4*C25)*3*L25*'Özet'!$C$7)</f>
      </c>
      <c r="O25" s="11">
        <f>IF(J25="","",J25*'Özet'!$C$8)</f>
      </c>
      <c r="P25" s="17"/>
      <c r="Q25" s="18"/>
    </row>
    <row r="26" spans="1:17" x14ac:dyDescent="0.25">
      <c r="A26" s="14"/>
      <c r="B26" s="14"/>
      <c r="C26" s="15"/>
      <c r="D26" s="15"/>
      <c r="E26" s="15"/>
      <c r="F26" s="15"/>
      <c r="G26" s="15"/>
      <c r="H26" s="15"/>
      <c r="I26" s="8">
        <f>IF(OR(C26="",G26=""),"",G26-C26)</f>
      </c>
      <c r="J26" s="8">
        <f>IF(OR(C26="",G26=""),"",MAX(0,G26-C26+H26))</f>
      </c>
      <c r="K26" s="8">
        <f>IF(OR(C26="",G26=""),"",MAX(0,C26-H26-G26))</f>
      </c>
      <c r="L26" s="16"/>
      <c r="M26" s="10">
        <f>IF(L26="","",IF(L26&lt;'Özet'!$C$6,"Asgari ücret altı","Uygun"))</f>
      </c>
      <c r="N26" s="11">
        <f>IF(OR(C26="",L26="",COUNT(D26:G26)&lt;4),"",(SUM(D26:G26)-4*C26)*3*L26*'Özet'!$C$7)</f>
      </c>
      <c r="O26" s="11">
        <f>IF(J26="","",J26*'Özet'!$C$8)</f>
      </c>
      <c r="P26" s="17"/>
      <c r="Q26" s="18"/>
    </row>
    <row r="27" spans="1:17" x14ac:dyDescent="0.25">
      <c r="A27" s="14"/>
      <c r="B27" s="14"/>
      <c r="C27" s="15"/>
      <c r="D27" s="15"/>
      <c r="E27" s="15"/>
      <c r="F27" s="15"/>
      <c r="G27" s="15"/>
      <c r="H27" s="15"/>
      <c r="I27" s="8">
        <f>IF(OR(C27="",G27=""),"",G27-C27)</f>
      </c>
      <c r="J27" s="8">
        <f>IF(OR(C27="",G27=""),"",MAX(0,G27-C27+H27))</f>
      </c>
      <c r="K27" s="8">
        <f>IF(OR(C27="",G27=""),"",MAX(0,C27-H27-G27))</f>
      </c>
      <c r="L27" s="16"/>
      <c r="M27" s="10">
        <f>IF(L27="","",IF(L27&lt;'Özet'!$C$6,"Asgari ücret altı","Uygun"))</f>
      </c>
      <c r="N27" s="11">
        <f>IF(OR(C27="",L27="",COUNT(D27:G27)&lt;4),"",(SUM(D27:G27)-4*C27)*3*L27*'Özet'!$C$7)</f>
      </c>
      <c r="O27" s="11">
        <f>IF(J27="","",J27*'Özet'!$C$8)</f>
      </c>
      <c r="P27" s="17"/>
      <c r="Q27" s="18"/>
    </row>
    <row r="28" spans="1:17" x14ac:dyDescent="0.25">
      <c r="A28" s="14"/>
      <c r="B28" s="14"/>
      <c r="C28" s="15"/>
      <c r="D28" s="15"/>
      <c r="E28" s="15"/>
      <c r="F28" s="15"/>
      <c r="G28" s="15"/>
      <c r="H28" s="15"/>
      <c r="I28" s="8">
        <f>IF(OR(C28="",G28=""),"",G28-C28)</f>
      </c>
      <c r="J28" s="8">
        <f>IF(OR(C28="",G28=""),"",MAX(0,G28-C28+H28))</f>
      </c>
      <c r="K28" s="8">
        <f>IF(OR(C28="",G28=""),"",MAX(0,C28-H28-G28))</f>
      </c>
      <c r="L28" s="16"/>
      <c r="M28" s="10">
        <f>IF(L28="","",IF(L28&lt;'Özet'!$C$6,"Asgari ücret altı","Uygun"))</f>
      </c>
      <c r="N28" s="11">
        <f>IF(OR(C28="",L28="",COUNT(D28:G28)&lt;4),"",(SUM(D28:G28)-4*C28)*3*L28*'Özet'!$C$7)</f>
      </c>
      <c r="O28" s="11">
        <f>IF(J28="","",J28*'Özet'!$C$8)</f>
      </c>
      <c r="P28" s="17"/>
      <c r="Q28" s="18"/>
    </row>
    <row r="29" spans="1:17" x14ac:dyDescent="0.25">
      <c r="A29" s="14"/>
      <c r="B29" s="14"/>
      <c r="C29" s="15"/>
      <c r="D29" s="15"/>
      <c r="E29" s="15"/>
      <c r="F29" s="15"/>
      <c r="G29" s="15"/>
      <c r="H29" s="15"/>
      <c r="I29" s="8">
        <f>IF(OR(C29="",G29=""),"",G29-C29)</f>
      </c>
      <c r="J29" s="8">
        <f>IF(OR(C29="",G29=""),"",MAX(0,G29-C29+H29))</f>
      </c>
      <c r="K29" s="8">
        <f>IF(OR(C29="",G29=""),"",MAX(0,C29-H29-G29))</f>
      </c>
      <c r="L29" s="16"/>
      <c r="M29" s="10">
        <f>IF(L29="","",IF(L29&lt;'Özet'!$C$6,"Asgari ücret altı","Uygun"))</f>
      </c>
      <c r="N29" s="11">
        <f>IF(OR(C29="",L29="",COUNT(D29:G29)&lt;4),"",(SUM(D29:G29)-4*C29)*3*L29*'Özet'!$C$7)</f>
      </c>
      <c r="O29" s="11">
        <f>IF(J29="","",J29*'Özet'!$C$8)</f>
      </c>
      <c r="P29" s="17"/>
      <c r="Q29" s="18"/>
    </row>
    <row r="30" spans="1:17" x14ac:dyDescent="0.25">
      <c r="A30" s="14"/>
      <c r="B30" s="14"/>
      <c r="C30" s="15"/>
      <c r="D30" s="15"/>
      <c r="E30" s="15"/>
      <c r="F30" s="15"/>
      <c r="G30" s="15"/>
      <c r="H30" s="15"/>
      <c r="I30" s="8">
        <f>IF(OR(C30="",G30=""),"",G30-C30)</f>
      </c>
      <c r="J30" s="8">
        <f>IF(OR(C30="",G30=""),"",MAX(0,G30-C30+H30))</f>
      </c>
      <c r="K30" s="8">
        <f>IF(OR(C30="",G30=""),"",MAX(0,C30-H30-G30))</f>
      </c>
      <c r="L30" s="16"/>
      <c r="M30" s="10">
        <f>IF(L30="","",IF(L30&lt;'Özet'!$C$6,"Asgari ücret altı","Uygun"))</f>
      </c>
      <c r="N30" s="11">
        <f>IF(OR(C30="",L30="",COUNT(D30:G30)&lt;4),"",(SUM(D30:G30)-4*C30)*3*L30*'Özet'!$C$7)</f>
      </c>
      <c r="O30" s="11">
        <f>IF(J30="","",J30*'Özet'!$C$8)</f>
      </c>
      <c r="P30" s="17"/>
      <c r="Q30" s="18"/>
    </row>
    <row r="31" ht="22" customHeight="1" spans="1:17" x14ac:dyDescent="0.25">
      <c r="A31" s="19" t="s">
        <v>32</v>
      </c>
      <c r="B31" s="19"/>
      <c r="C31" s="20">
        <f>SUM(C6:C30)</f>
      </c>
      <c r="D31" s="20">
        <f>SUM(D6:D30)</f>
      </c>
      <c r="E31" s="20">
        <f>SUM(E6:E30)</f>
      </c>
      <c r="F31" s="20">
        <f>SUM(F6:F30)</f>
      </c>
      <c r="G31" s="20">
        <f>SUM(G6:G30)</f>
      </c>
      <c r="H31" s="20">
        <f>SUM(H6:H30)</f>
      </c>
      <c r="I31" s="20">
        <f>SUM(I6:I30)</f>
      </c>
      <c r="J31" s="20">
        <f>SUM(J6:J30)</f>
      </c>
      <c r="K31" s="20">
        <f>SUM(K6:K30)</f>
      </c>
      <c r="L31" s="21"/>
      <c r="M31" s="19"/>
      <c r="N31" s="21">
        <f>SUM(N6:N30)</f>
      </c>
      <c r="O31" s="21">
        <f>SUM(O6:O30)</f>
      </c>
      <c r="P31" s="19"/>
      <c r="Q31" s="19"/>
    </row>
  </sheetData>
  <autoFilter ref="A5:Q5"/>
  <conditionalFormatting sqref="I6:I30">
    <cfRule type="cellIs" dxfId="0" priority="1" operator="lessThan">
      <formula>0</formula>
    </cfRule>
  </conditionalFormatting>
  <conditionalFormatting sqref="J6:J30">
    <cfRule type="cellIs" dxfId="1" priority="1" operator="greaterThan">
      <formula>0</formula>
    </cfRule>
  </conditionalFormatting>
  <conditionalFormatting sqref="K6:K30">
    <cfRule type="cellIs" dxfId="2" priority="1" operator="greaterThan">
      <formula>0</formula>
    </cfRule>
  </conditionalFormatting>
  <conditionalFormatting sqref="M6:M30">
    <cfRule type="cellIs" dxfId="3" priority="1" operator="equal">
      <formula>"Asgari ücret altı"</formula>
    </cfRule>
  </conditionalFormatting>
  <conditionalFormatting sqref="N6:N30">
    <cfRule type="cellIs" dxfId="4" priority="1" operator="lessThan">
      <formula>0</formula>
    </cfRule>
  </conditionalFormatting>
  <conditionalFormatting sqref="P6:P30">
    <cfRule type="cellIs" dxfId="5" priority="1" operator="equal">
      <formula>"Yüksek"</formula>
    </cfRule>
  </conditionalFormatting>
  <dataValidations count="2">
    <dataValidation type="list" allowBlank="1" showErrorMessage="1" errorTitle="Geçersiz değer" error="Listeden seçin: Yüksek, Orta, Düşük" sqref="P10:P30">
      <formula1>"Yüksek,Orta,Düşük"</formula1>
    </dataValidation>
    <dataValidation type="list" allowBlank="1" showErrorMessage="1" errorTitle="Geçersiz değer" error="Listeden seçin: Yüksek, Orta, Düşük" sqref="P6:P30">
      <formula1>"Yüksek,Orta,Düşük"</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4"/>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workbookViewId="0" showGridLines="0">
      <pane xSplit="2" ySplit="5" topLeftCell="C6" activePane="bottomRight" state="frozen"/>
      <selection pane="bottomRight"/>
    </sheetView>
  </sheetViews>
  <sheetFormatPr defaultRowHeight="15" outlineLevelRow="0" outlineLevelCol="0" x14ac:dyDescent="55"/>
  <cols>
    <col min="1" max="1" width="7" customWidth="1"/>
    <col min="2" max="2" width="20" customWidth="1"/>
    <col min="3" max="3" width="14" customWidth="1"/>
    <col min="4" max="4" width="6" customWidth="1"/>
    <col min="5" max="5" width="12" customWidth="1"/>
    <col min="6" max="6" width="8" customWidth="1"/>
    <col min="7" max="7" width="13" customWidth="1"/>
    <col min="8" max="8" width="15" customWidth="1"/>
    <col min="9" max="9" width="13" customWidth="1"/>
    <col min="10" max="10" width="16" customWidth="1"/>
    <col min="11" max="11" width="12" customWidth="1"/>
    <col min="12" max="12" width="11" customWidth="1"/>
    <col min="13" max="13" width="26" customWidth="1"/>
  </cols>
  <sheetData>
    <row r="1" ht="34" customHeight="1" spans="2:2" x14ac:dyDescent="0.25">
      <c r="B1" s="1" t="s">
        <v>0</v>
      </c>
    </row>
    <row r="2" ht="18" customHeight="1" spans="2:2" x14ac:dyDescent="0.25">
      <c r="B2" s="2" t="s">
        <v>1</v>
      </c>
    </row>
    <row r="3" ht="16" customHeight="1" spans="2:2" x14ac:dyDescent="0.25">
      <c r="B3" s="3" t="s">
        <v>2</v>
      </c>
    </row>
    <row r="4" spans="1:13" x14ac:dyDescent="0.25">
      <c r="A4" s="4"/>
      <c r="B4" s="4"/>
      <c r="C4" s="4"/>
      <c r="D4" s="4"/>
      <c r="E4" s="4"/>
      <c r="F4" s="4"/>
      <c r="G4" s="4"/>
      <c r="H4" s="4"/>
      <c r="I4" s="4"/>
      <c r="J4" s="4"/>
      <c r="K4" s="4"/>
      <c r="L4" s="4"/>
      <c r="M4" s="4"/>
    </row>
    <row r="5" ht="30" customHeight="1" spans="1:13" x14ac:dyDescent="0.25">
      <c r="A5" s="5" t="s">
        <v>33</v>
      </c>
      <c r="B5" s="5" t="s">
        <v>34</v>
      </c>
      <c r="C5" s="5" t="s">
        <v>3</v>
      </c>
      <c r="D5" s="5" t="s">
        <v>35</v>
      </c>
      <c r="E5" s="5" t="s">
        <v>36</v>
      </c>
      <c r="F5" s="5" t="s">
        <v>37</v>
      </c>
      <c r="G5" s="5" t="s">
        <v>38</v>
      </c>
      <c r="H5" s="5" t="s">
        <v>39</v>
      </c>
      <c r="I5" s="5" t="s">
        <v>40</v>
      </c>
      <c r="J5" s="5" t="s">
        <v>41</v>
      </c>
      <c r="K5" s="5" t="s">
        <v>42</v>
      </c>
      <c r="L5" s="5" t="s">
        <v>43</v>
      </c>
      <c r="M5" s="5" t="s">
        <v>44</v>
      </c>
    </row>
    <row r="6" spans="1:13" x14ac:dyDescent="0.25">
      <c r="A6" s="22">
        <v>1</v>
      </c>
      <c r="B6" s="6" t="s">
        <v>21</v>
      </c>
      <c r="C6" s="6" t="s">
        <v>20</v>
      </c>
      <c r="D6" s="7">
        <v>1</v>
      </c>
      <c r="E6" s="12" t="s">
        <v>45</v>
      </c>
      <c r="F6" s="12" t="s">
        <v>46</v>
      </c>
      <c r="G6" s="23">
        <v>46113</v>
      </c>
      <c r="H6" s="12" t="s">
        <v>47</v>
      </c>
      <c r="I6" s="12" t="s">
        <v>48</v>
      </c>
      <c r="J6" s="6" t="s">
        <v>49</v>
      </c>
      <c r="K6" s="12" t="s">
        <v>50</v>
      </c>
      <c r="L6" s="10">
        <f>IF(OR(G6="",K6="Tamamlandı",K6="İptal"),"",IF(TODAY()&gt;G6,"Gecikmede",""))</f>
      </c>
      <c r="M6" s="18"/>
    </row>
    <row r="7" spans="1:13" x14ac:dyDescent="0.25">
      <c r="A7" s="22">
        <v>2</v>
      </c>
      <c r="B7" s="6" t="s">
        <v>21</v>
      </c>
      <c r="C7" s="6" t="s">
        <v>20</v>
      </c>
      <c r="D7" s="7">
        <v>2</v>
      </c>
      <c r="E7" s="12" t="s">
        <v>45</v>
      </c>
      <c r="F7" s="12" t="s">
        <v>51</v>
      </c>
      <c r="G7" s="23">
        <v>46204</v>
      </c>
      <c r="H7" s="12" t="s">
        <v>52</v>
      </c>
      <c r="I7" s="12" t="s">
        <v>48</v>
      </c>
      <c r="J7" s="6" t="s">
        <v>49</v>
      </c>
      <c r="K7" s="12" t="s">
        <v>53</v>
      </c>
      <c r="L7" s="10">
        <f>IF(OR(G7="",K7="Tamamlandı",K7="İptal"),"",IF(TODAY()&gt;G7,"Gecikmede",""))</f>
      </c>
      <c r="M7" s="18"/>
    </row>
    <row r="8" spans="1:13" x14ac:dyDescent="0.25">
      <c r="A8" s="22">
        <v>3</v>
      </c>
      <c r="B8" s="6" t="s">
        <v>25</v>
      </c>
      <c r="C8" s="6" t="s">
        <v>24</v>
      </c>
      <c r="D8" s="7">
        <v>4</v>
      </c>
      <c r="E8" s="12" t="s">
        <v>54</v>
      </c>
      <c r="F8" s="12" t="s">
        <v>51</v>
      </c>
      <c r="G8" s="23">
        <v>46266</v>
      </c>
      <c r="H8" s="12" t="s">
        <v>47</v>
      </c>
      <c r="I8" s="12" t="s">
        <v>55</v>
      </c>
      <c r="J8" s="6" t="s">
        <v>49</v>
      </c>
      <c r="K8" s="12" t="s">
        <v>56</v>
      </c>
      <c r="L8" s="10">
        <f>IF(OR(G8="",K8="Tamamlandı",K8="İptal"),"",IF(TODAY()&gt;G8,"Gecikmede",""))</f>
      </c>
      <c r="M8" s="13" t="s">
        <v>57</v>
      </c>
    </row>
    <row r="9" spans="1:13" x14ac:dyDescent="0.25">
      <c r="A9" s="22">
        <v>4</v>
      </c>
      <c r="B9" s="14"/>
      <c r="C9" s="14"/>
      <c r="D9" s="15"/>
      <c r="E9" s="17"/>
      <c r="F9" s="17"/>
      <c r="G9" s="24"/>
      <c r="H9" s="17"/>
      <c r="I9" s="17"/>
      <c r="J9" s="14"/>
      <c r="K9" s="17"/>
      <c r="L9" s="10">
        <f>IF(OR(G9="",K9="Tamamlandı",K9="İptal"),"",IF(TODAY()&gt;G9,"Gecikmede",""))</f>
      </c>
      <c r="M9" s="18"/>
    </row>
    <row r="10" spans="1:13" x14ac:dyDescent="0.25">
      <c r="A10" s="22">
        <v>5</v>
      </c>
      <c r="B10" s="14"/>
      <c r="C10" s="14"/>
      <c r="D10" s="15"/>
      <c r="E10" s="17"/>
      <c r="F10" s="17"/>
      <c r="G10" s="24"/>
      <c r="H10" s="17"/>
      <c r="I10" s="17"/>
      <c r="J10" s="14"/>
      <c r="K10" s="17"/>
      <c r="L10" s="10">
        <f>IF(OR(G10="",K10="Tamamlandı",K10="İptal"),"",IF(TODAY()&gt;G10,"Gecikmede",""))</f>
      </c>
      <c r="M10" s="18"/>
    </row>
    <row r="11" spans="1:13" x14ac:dyDescent="0.25">
      <c r="A11" s="22">
        <v>6</v>
      </c>
      <c r="B11" s="14"/>
      <c r="C11" s="14"/>
      <c r="D11" s="15"/>
      <c r="E11" s="17"/>
      <c r="F11" s="17"/>
      <c r="G11" s="24"/>
      <c r="H11" s="17"/>
      <c r="I11" s="17"/>
      <c r="J11" s="14"/>
      <c r="K11" s="17"/>
      <c r="L11" s="10">
        <f>IF(OR(G11="",K11="Tamamlandı",K11="İptal"),"",IF(TODAY()&gt;G11,"Gecikmede",""))</f>
      </c>
      <c r="M11" s="18"/>
    </row>
    <row r="12" spans="1:13" x14ac:dyDescent="0.25">
      <c r="A12" s="22">
        <v>7</v>
      </c>
      <c r="B12" s="14"/>
      <c r="C12" s="14"/>
      <c r="D12" s="15"/>
      <c r="E12" s="17"/>
      <c r="F12" s="17"/>
      <c r="G12" s="24"/>
      <c r="H12" s="17"/>
      <c r="I12" s="17"/>
      <c r="J12" s="14"/>
      <c r="K12" s="17"/>
      <c r="L12" s="10">
        <f>IF(OR(G12="",K12="Tamamlandı",K12="İptal"),"",IF(TODAY()&gt;G12,"Gecikmede",""))</f>
      </c>
      <c r="M12" s="18"/>
    </row>
    <row r="13" spans="1:13" x14ac:dyDescent="0.25">
      <c r="A13" s="22">
        <v>8</v>
      </c>
      <c r="B13" s="14"/>
      <c r="C13" s="14"/>
      <c r="D13" s="15"/>
      <c r="E13" s="17"/>
      <c r="F13" s="17"/>
      <c r="G13" s="24"/>
      <c r="H13" s="17"/>
      <c r="I13" s="17"/>
      <c r="J13" s="14"/>
      <c r="K13" s="17"/>
      <c r="L13" s="10">
        <f>IF(OR(G13="",K13="Tamamlandı",K13="İptal"),"",IF(TODAY()&gt;G13,"Gecikmede",""))</f>
      </c>
      <c r="M13" s="18"/>
    </row>
    <row r="14" spans="1:13" x14ac:dyDescent="0.25">
      <c r="A14" s="22">
        <v>9</v>
      </c>
      <c r="B14" s="14"/>
      <c r="C14" s="14"/>
      <c r="D14" s="15"/>
      <c r="E14" s="17"/>
      <c r="F14" s="17"/>
      <c r="G14" s="24"/>
      <c r="H14" s="17"/>
      <c r="I14" s="17"/>
      <c r="J14" s="14"/>
      <c r="K14" s="17"/>
      <c r="L14" s="10">
        <f>IF(OR(G14="",K14="Tamamlandı",K14="İptal"),"",IF(TODAY()&gt;G14,"Gecikmede",""))</f>
      </c>
      <c r="M14" s="18"/>
    </row>
    <row r="15" spans="1:13" x14ac:dyDescent="0.25">
      <c r="A15" s="22">
        <v>10</v>
      </c>
      <c r="B15" s="14"/>
      <c r="C15" s="14"/>
      <c r="D15" s="15"/>
      <c r="E15" s="17"/>
      <c r="F15" s="17"/>
      <c r="G15" s="24"/>
      <c r="H15" s="17"/>
      <c r="I15" s="17"/>
      <c r="J15" s="14"/>
      <c r="K15" s="17"/>
      <c r="L15" s="10">
        <f>IF(OR(G15="",K15="Tamamlandı",K15="İptal"),"",IF(TODAY()&gt;G15,"Gecikmede",""))</f>
      </c>
      <c r="M15" s="18"/>
    </row>
    <row r="16" spans="1:13" x14ac:dyDescent="0.25">
      <c r="A16" s="22">
        <v>11</v>
      </c>
      <c r="B16" s="14"/>
      <c r="C16" s="14"/>
      <c r="D16" s="15"/>
      <c r="E16" s="17"/>
      <c r="F16" s="17"/>
      <c r="G16" s="24"/>
      <c r="H16" s="17"/>
      <c r="I16" s="17"/>
      <c r="J16" s="14"/>
      <c r="K16" s="17"/>
      <c r="L16" s="10">
        <f>IF(OR(G16="",K16="Tamamlandı",K16="İptal"),"",IF(TODAY()&gt;G16,"Gecikmede",""))</f>
      </c>
      <c r="M16" s="18"/>
    </row>
    <row r="17" spans="1:13" x14ac:dyDescent="0.25">
      <c r="A17" s="22">
        <v>12</v>
      </c>
      <c r="B17" s="14"/>
      <c r="C17" s="14"/>
      <c r="D17" s="15"/>
      <c r="E17" s="17"/>
      <c r="F17" s="17"/>
      <c r="G17" s="24"/>
      <c r="H17" s="17"/>
      <c r="I17" s="17"/>
      <c r="J17" s="14"/>
      <c r="K17" s="17"/>
      <c r="L17" s="10">
        <f>IF(OR(G17="",K17="Tamamlandı",K17="İptal"),"",IF(TODAY()&gt;G17,"Gecikmede",""))</f>
      </c>
      <c r="M17" s="18"/>
    </row>
    <row r="18" spans="1:13" x14ac:dyDescent="0.25">
      <c r="A18" s="22">
        <v>13</v>
      </c>
      <c r="B18" s="14"/>
      <c r="C18" s="14"/>
      <c r="D18" s="15"/>
      <c r="E18" s="17"/>
      <c r="F18" s="17"/>
      <c r="G18" s="24"/>
      <c r="H18" s="17"/>
      <c r="I18" s="17"/>
      <c r="J18" s="14"/>
      <c r="K18" s="17"/>
      <c r="L18" s="10">
        <f>IF(OR(G18="",K18="Tamamlandı",K18="İptal"),"",IF(TODAY()&gt;G18,"Gecikmede",""))</f>
      </c>
      <c r="M18" s="18"/>
    </row>
    <row r="19" spans="1:13" x14ac:dyDescent="0.25">
      <c r="A19" s="22">
        <v>14</v>
      </c>
      <c r="B19" s="14"/>
      <c r="C19" s="14"/>
      <c r="D19" s="15"/>
      <c r="E19" s="17"/>
      <c r="F19" s="17"/>
      <c r="G19" s="24"/>
      <c r="H19" s="17"/>
      <c r="I19" s="17"/>
      <c r="J19" s="14"/>
      <c r="K19" s="17"/>
      <c r="L19" s="10">
        <f>IF(OR(G19="",K19="Tamamlandı",K19="İptal"),"",IF(TODAY()&gt;G19,"Gecikmede",""))</f>
      </c>
      <c r="M19" s="18"/>
    </row>
    <row r="20" spans="1:13" x14ac:dyDescent="0.25">
      <c r="A20" s="22">
        <v>15</v>
      </c>
      <c r="B20" s="14"/>
      <c r="C20" s="14"/>
      <c r="D20" s="15"/>
      <c r="E20" s="17"/>
      <c r="F20" s="17"/>
      <c r="G20" s="24"/>
      <c r="H20" s="17"/>
      <c r="I20" s="17"/>
      <c r="J20" s="14"/>
      <c r="K20" s="17"/>
      <c r="L20" s="10">
        <f>IF(OR(G20="",K20="Tamamlandı",K20="İptal"),"",IF(TODAY()&gt;G20,"Gecikmede",""))</f>
      </c>
      <c r="M20" s="18"/>
    </row>
    <row r="21" spans="1:13" x14ac:dyDescent="0.25">
      <c r="A21" s="22">
        <v>16</v>
      </c>
      <c r="B21" s="14"/>
      <c r="C21" s="14"/>
      <c r="D21" s="15"/>
      <c r="E21" s="17"/>
      <c r="F21" s="17"/>
      <c r="G21" s="24"/>
      <c r="H21" s="17"/>
      <c r="I21" s="17"/>
      <c r="J21" s="14"/>
      <c r="K21" s="17"/>
      <c r="L21" s="10">
        <f>IF(OR(G21="",K21="Tamamlandı",K21="İptal"),"",IF(TODAY()&gt;G21,"Gecikmede",""))</f>
      </c>
      <c r="M21" s="18"/>
    </row>
    <row r="22" spans="1:13" x14ac:dyDescent="0.25">
      <c r="A22" s="22">
        <v>17</v>
      </c>
      <c r="B22" s="14"/>
      <c r="C22" s="14"/>
      <c r="D22" s="15"/>
      <c r="E22" s="17"/>
      <c r="F22" s="17"/>
      <c r="G22" s="24"/>
      <c r="H22" s="17"/>
      <c r="I22" s="17"/>
      <c r="J22" s="14"/>
      <c r="K22" s="17"/>
      <c r="L22" s="10">
        <f>IF(OR(G22="",K22="Tamamlandı",K22="İptal"),"",IF(TODAY()&gt;G22,"Gecikmede",""))</f>
      </c>
      <c r="M22" s="18"/>
    </row>
    <row r="23" spans="1:13" x14ac:dyDescent="0.25">
      <c r="A23" s="22">
        <v>18</v>
      </c>
      <c r="B23" s="14"/>
      <c r="C23" s="14"/>
      <c r="D23" s="15"/>
      <c r="E23" s="17"/>
      <c r="F23" s="17"/>
      <c r="G23" s="24"/>
      <c r="H23" s="17"/>
      <c r="I23" s="17"/>
      <c r="J23" s="14"/>
      <c r="K23" s="17"/>
      <c r="L23" s="10">
        <f>IF(OR(G23="",K23="Tamamlandı",K23="İptal"),"",IF(TODAY()&gt;G23,"Gecikmede",""))</f>
      </c>
      <c r="M23" s="18"/>
    </row>
    <row r="24" spans="1:13" x14ac:dyDescent="0.25">
      <c r="A24" s="22">
        <v>19</v>
      </c>
      <c r="B24" s="14"/>
      <c r="C24" s="14"/>
      <c r="D24" s="15"/>
      <c r="E24" s="17"/>
      <c r="F24" s="17"/>
      <c r="G24" s="24"/>
      <c r="H24" s="17"/>
      <c r="I24" s="17"/>
      <c r="J24" s="14"/>
      <c r="K24" s="17"/>
      <c r="L24" s="10">
        <f>IF(OR(G24="",K24="Tamamlandı",K24="İptal"),"",IF(TODAY()&gt;G24,"Gecikmede",""))</f>
      </c>
      <c r="M24" s="18"/>
    </row>
    <row r="25" spans="1:13" x14ac:dyDescent="0.25">
      <c r="A25" s="22">
        <v>20</v>
      </c>
      <c r="B25" s="14"/>
      <c r="C25" s="14"/>
      <c r="D25" s="15"/>
      <c r="E25" s="17"/>
      <c r="F25" s="17"/>
      <c r="G25" s="24"/>
      <c r="H25" s="17"/>
      <c r="I25" s="17"/>
      <c r="J25" s="14"/>
      <c r="K25" s="17"/>
      <c r="L25" s="10">
        <f>IF(OR(G25="",K25="Tamamlandı",K25="İptal"),"",IF(TODAY()&gt;G25,"Gecikmede",""))</f>
      </c>
      <c r="M25" s="18"/>
    </row>
    <row r="26" spans="1:13" x14ac:dyDescent="0.25">
      <c r="A26" s="22">
        <v>21</v>
      </c>
      <c r="B26" s="14"/>
      <c r="C26" s="14"/>
      <c r="D26" s="15"/>
      <c r="E26" s="17"/>
      <c r="F26" s="17"/>
      <c r="G26" s="24"/>
      <c r="H26" s="17"/>
      <c r="I26" s="17"/>
      <c r="J26" s="14"/>
      <c r="K26" s="17"/>
      <c r="L26" s="10">
        <f>IF(OR(G26="",K26="Tamamlandı",K26="İptal"),"",IF(TODAY()&gt;G26,"Gecikmede",""))</f>
      </c>
      <c r="M26" s="18"/>
    </row>
    <row r="27" spans="1:13" x14ac:dyDescent="0.25">
      <c r="A27" s="22">
        <v>22</v>
      </c>
      <c r="B27" s="14"/>
      <c r="C27" s="14"/>
      <c r="D27" s="15"/>
      <c r="E27" s="17"/>
      <c r="F27" s="17"/>
      <c r="G27" s="24"/>
      <c r="H27" s="17"/>
      <c r="I27" s="17"/>
      <c r="J27" s="14"/>
      <c r="K27" s="17"/>
      <c r="L27" s="10">
        <f>IF(OR(G27="",K27="Tamamlandı",K27="İptal"),"",IF(TODAY()&gt;G27,"Gecikmede",""))</f>
      </c>
      <c r="M27" s="18"/>
    </row>
    <row r="28" spans="1:13" x14ac:dyDescent="0.25">
      <c r="A28" s="22">
        <v>23</v>
      </c>
      <c r="B28" s="14"/>
      <c r="C28" s="14"/>
      <c r="D28" s="15"/>
      <c r="E28" s="17"/>
      <c r="F28" s="17"/>
      <c r="G28" s="24"/>
      <c r="H28" s="17"/>
      <c r="I28" s="17"/>
      <c r="J28" s="14"/>
      <c r="K28" s="17"/>
      <c r="L28" s="10">
        <f>IF(OR(G28="",K28="Tamamlandı",K28="İptal"),"",IF(TODAY()&gt;G28,"Gecikmede",""))</f>
      </c>
      <c r="M28" s="18"/>
    </row>
    <row r="29" spans="1:13" x14ac:dyDescent="0.25">
      <c r="A29" s="22">
        <v>24</v>
      </c>
      <c r="B29" s="14"/>
      <c r="C29" s="14"/>
      <c r="D29" s="15"/>
      <c r="E29" s="17"/>
      <c r="F29" s="17"/>
      <c r="G29" s="24"/>
      <c r="H29" s="17"/>
      <c r="I29" s="17"/>
      <c r="J29" s="14"/>
      <c r="K29" s="17"/>
      <c r="L29" s="10">
        <f>IF(OR(G29="",K29="Tamamlandı",K29="İptal"),"",IF(TODAY()&gt;G29,"Gecikmede",""))</f>
      </c>
      <c r="M29" s="18"/>
    </row>
    <row r="30" spans="1:13" x14ac:dyDescent="0.25">
      <c r="A30" s="22">
        <v>25</v>
      </c>
      <c r="B30" s="14"/>
      <c r="C30" s="14"/>
      <c r="D30" s="15"/>
      <c r="E30" s="17"/>
      <c r="F30" s="17"/>
      <c r="G30" s="24"/>
      <c r="H30" s="17"/>
      <c r="I30" s="17"/>
      <c r="J30" s="14"/>
      <c r="K30" s="17"/>
      <c r="L30" s="10">
        <f>IF(OR(G30="",K30="Tamamlandı",K30="İptal"),"",IF(TODAY()&gt;G30,"Gecikmede",""))</f>
      </c>
      <c r="M30" s="18"/>
    </row>
    <row r="31" spans="1:13" x14ac:dyDescent="0.25">
      <c r="A31" s="22">
        <v>26</v>
      </c>
      <c r="B31" s="14"/>
      <c r="C31" s="14"/>
      <c r="D31" s="15"/>
      <c r="E31" s="17"/>
      <c r="F31" s="17"/>
      <c r="G31" s="24"/>
      <c r="H31" s="17"/>
      <c r="I31" s="17"/>
      <c r="J31" s="14"/>
      <c r="K31" s="17"/>
      <c r="L31" s="10">
        <f>IF(OR(G31="",K31="Tamamlandı",K31="İptal"),"",IF(TODAY()&gt;G31,"Gecikmede",""))</f>
      </c>
      <c r="M31" s="18"/>
    </row>
    <row r="32" spans="1:13" x14ac:dyDescent="0.25">
      <c r="A32" s="22">
        <v>27</v>
      </c>
      <c r="B32" s="14"/>
      <c r="C32" s="14"/>
      <c r="D32" s="15"/>
      <c r="E32" s="17"/>
      <c r="F32" s="17"/>
      <c r="G32" s="24"/>
      <c r="H32" s="17"/>
      <c r="I32" s="17"/>
      <c r="J32" s="14"/>
      <c r="K32" s="17"/>
      <c r="L32" s="10">
        <f>IF(OR(G32="",K32="Tamamlandı",K32="İptal"),"",IF(TODAY()&gt;G32,"Gecikmede",""))</f>
      </c>
      <c r="M32" s="18"/>
    </row>
    <row r="33" spans="1:13" x14ac:dyDescent="0.25">
      <c r="A33" s="22">
        <v>28</v>
      </c>
      <c r="B33" s="14"/>
      <c r="C33" s="14"/>
      <c r="D33" s="15"/>
      <c r="E33" s="17"/>
      <c r="F33" s="17"/>
      <c r="G33" s="24"/>
      <c r="H33" s="17"/>
      <c r="I33" s="17"/>
      <c r="J33" s="14"/>
      <c r="K33" s="17"/>
      <c r="L33" s="10">
        <f>IF(OR(G33="",K33="Tamamlandı",K33="İptal"),"",IF(TODAY()&gt;G33,"Gecikmede",""))</f>
      </c>
      <c r="M33" s="18"/>
    </row>
    <row r="34" spans="1:13" x14ac:dyDescent="0.25">
      <c r="A34" s="22">
        <v>29</v>
      </c>
      <c r="B34" s="14"/>
      <c r="C34" s="14"/>
      <c r="D34" s="15"/>
      <c r="E34" s="17"/>
      <c r="F34" s="17"/>
      <c r="G34" s="24"/>
      <c r="H34" s="17"/>
      <c r="I34" s="17"/>
      <c r="J34" s="14"/>
      <c r="K34" s="17"/>
      <c r="L34" s="10">
        <f>IF(OR(G34="",K34="Tamamlandı",K34="İptal"),"",IF(TODAY()&gt;G34,"Gecikmede",""))</f>
      </c>
      <c r="M34" s="18"/>
    </row>
    <row r="35" spans="1:13" x14ac:dyDescent="0.25">
      <c r="A35" s="22">
        <v>30</v>
      </c>
      <c r="B35" s="14"/>
      <c r="C35" s="14"/>
      <c r="D35" s="15"/>
      <c r="E35" s="17"/>
      <c r="F35" s="17"/>
      <c r="G35" s="24"/>
      <c r="H35" s="17"/>
      <c r="I35" s="17"/>
      <c r="J35" s="14"/>
      <c r="K35" s="17"/>
      <c r="L35" s="10">
        <f>IF(OR(G35="",K35="Tamamlandı",K35="İptal"),"",IF(TODAY()&gt;G35,"Gecikmede",""))</f>
      </c>
      <c r="M35" s="18"/>
    </row>
    <row r="36" spans="1:13" x14ac:dyDescent="0.25">
      <c r="A36" s="22">
        <v>31</v>
      </c>
      <c r="B36" s="14"/>
      <c r="C36" s="14"/>
      <c r="D36" s="15"/>
      <c r="E36" s="17"/>
      <c r="F36" s="17"/>
      <c r="G36" s="24"/>
      <c r="H36" s="17"/>
      <c r="I36" s="17"/>
      <c r="J36" s="14"/>
      <c r="K36" s="17"/>
      <c r="L36" s="10">
        <f>IF(OR(G36="",K36="Tamamlandı",K36="İptal"),"",IF(TODAY()&gt;G36,"Gecikmede",""))</f>
      </c>
      <c r="M36" s="18"/>
    </row>
    <row r="37" spans="1:13" x14ac:dyDescent="0.25">
      <c r="A37" s="22">
        <v>32</v>
      </c>
      <c r="B37" s="14"/>
      <c r="C37" s="14"/>
      <c r="D37" s="15"/>
      <c r="E37" s="17"/>
      <c r="F37" s="17"/>
      <c r="G37" s="24"/>
      <c r="H37" s="17"/>
      <c r="I37" s="17"/>
      <c r="J37" s="14"/>
      <c r="K37" s="17"/>
      <c r="L37" s="10">
        <f>IF(OR(G37="",K37="Tamamlandı",K37="İptal"),"",IF(TODAY()&gt;G37,"Gecikmede",""))</f>
      </c>
      <c r="M37" s="18"/>
    </row>
    <row r="38" spans="1:13" x14ac:dyDescent="0.25">
      <c r="A38" s="22">
        <v>33</v>
      </c>
      <c r="B38" s="14"/>
      <c r="C38" s="14"/>
      <c r="D38" s="15"/>
      <c r="E38" s="17"/>
      <c r="F38" s="17"/>
      <c r="G38" s="24"/>
      <c r="H38" s="17"/>
      <c r="I38" s="17"/>
      <c r="J38" s="14"/>
      <c r="K38" s="17"/>
      <c r="L38" s="10">
        <f>IF(OR(G38="",K38="Tamamlandı",K38="İptal"),"",IF(TODAY()&gt;G38,"Gecikmede",""))</f>
      </c>
      <c r="M38" s="18"/>
    </row>
    <row r="39" spans="1:13" x14ac:dyDescent="0.25">
      <c r="A39" s="22">
        <v>34</v>
      </c>
      <c r="B39" s="14"/>
      <c r="C39" s="14"/>
      <c r="D39" s="15"/>
      <c r="E39" s="17"/>
      <c r="F39" s="17"/>
      <c r="G39" s="24"/>
      <c r="H39" s="17"/>
      <c r="I39" s="17"/>
      <c r="J39" s="14"/>
      <c r="K39" s="17"/>
      <c r="L39" s="10">
        <f>IF(OR(G39="",K39="Tamamlandı",K39="İptal"),"",IF(TODAY()&gt;G39,"Gecikmede",""))</f>
      </c>
      <c r="M39" s="18"/>
    </row>
    <row r="40" spans="1:13" x14ac:dyDescent="0.25">
      <c r="A40" s="22">
        <v>35</v>
      </c>
      <c r="B40" s="14"/>
      <c r="C40" s="14"/>
      <c r="D40" s="15"/>
      <c r="E40" s="17"/>
      <c r="F40" s="17"/>
      <c r="G40" s="24"/>
      <c r="H40" s="17"/>
      <c r="I40" s="17"/>
      <c r="J40" s="14"/>
      <c r="K40" s="17"/>
      <c r="L40" s="10">
        <f>IF(OR(G40="",K40="Tamamlandı",K40="İptal"),"",IF(TODAY()&gt;G40,"Gecikmede",""))</f>
      </c>
      <c r="M40" s="18"/>
    </row>
    <row r="41" spans="1:13" x14ac:dyDescent="0.25">
      <c r="A41" s="22">
        <v>36</v>
      </c>
      <c r="B41" s="14"/>
      <c r="C41" s="14"/>
      <c r="D41" s="15"/>
      <c r="E41" s="17"/>
      <c r="F41" s="17"/>
      <c r="G41" s="24"/>
      <c r="H41" s="17"/>
      <c r="I41" s="17"/>
      <c r="J41" s="14"/>
      <c r="K41" s="17"/>
      <c r="L41" s="10">
        <f>IF(OR(G41="",K41="Tamamlandı",K41="İptal"),"",IF(TODAY()&gt;G41,"Gecikmede",""))</f>
      </c>
      <c r="M41" s="18"/>
    </row>
    <row r="42" spans="1:13" x14ac:dyDescent="0.25">
      <c r="A42" s="22">
        <v>37</v>
      </c>
      <c r="B42" s="14"/>
      <c r="C42" s="14"/>
      <c r="D42" s="15"/>
      <c r="E42" s="17"/>
      <c r="F42" s="17"/>
      <c r="G42" s="24"/>
      <c r="H42" s="17"/>
      <c r="I42" s="17"/>
      <c r="J42" s="14"/>
      <c r="K42" s="17"/>
      <c r="L42" s="10">
        <f>IF(OR(G42="",K42="Tamamlandı",K42="İptal"),"",IF(TODAY()&gt;G42,"Gecikmede",""))</f>
      </c>
      <c r="M42" s="18"/>
    </row>
    <row r="43" spans="1:13" x14ac:dyDescent="0.25">
      <c r="A43" s="22">
        <v>38</v>
      </c>
      <c r="B43" s="14"/>
      <c r="C43" s="14"/>
      <c r="D43" s="15"/>
      <c r="E43" s="17"/>
      <c r="F43" s="17"/>
      <c r="G43" s="24"/>
      <c r="H43" s="17"/>
      <c r="I43" s="17"/>
      <c r="J43" s="14"/>
      <c r="K43" s="17"/>
      <c r="L43" s="10">
        <f>IF(OR(G43="",K43="Tamamlandı",K43="İptal"),"",IF(TODAY()&gt;G43,"Gecikmede",""))</f>
      </c>
      <c r="M43" s="18"/>
    </row>
    <row r="44" spans="1:13" x14ac:dyDescent="0.25">
      <c r="A44" s="22">
        <v>39</v>
      </c>
      <c r="B44" s="14"/>
      <c r="C44" s="14"/>
      <c r="D44" s="15"/>
      <c r="E44" s="17"/>
      <c r="F44" s="17"/>
      <c r="G44" s="24"/>
      <c r="H44" s="17"/>
      <c r="I44" s="17"/>
      <c r="J44" s="14"/>
      <c r="K44" s="17"/>
      <c r="L44" s="10">
        <f>IF(OR(G44="",K44="Tamamlandı",K44="İptal"),"",IF(TODAY()&gt;G44,"Gecikmede",""))</f>
      </c>
      <c r="M44" s="18"/>
    </row>
    <row r="45" spans="1:13" x14ac:dyDescent="0.25">
      <c r="A45" s="22">
        <v>40</v>
      </c>
      <c r="B45" s="14"/>
      <c r="C45" s="14"/>
      <c r="D45" s="15"/>
      <c r="E45" s="17"/>
      <c r="F45" s="17"/>
      <c r="G45" s="24"/>
      <c r="H45" s="17"/>
      <c r="I45" s="17"/>
      <c r="J45" s="14"/>
      <c r="K45" s="17"/>
      <c r="L45" s="10">
        <f>IF(OR(G45="",K45="Tamamlandı",K45="İptal"),"",IF(TODAY()&gt;G45,"Gecikmede",""))</f>
      </c>
      <c r="M45" s="18"/>
    </row>
    <row r="46" ht="22" customHeight="1" spans="1:13" x14ac:dyDescent="0.25">
      <c r="A46" s="19" t="s">
        <v>32</v>
      </c>
      <c r="B46" s="19"/>
      <c r="C46" s="19"/>
      <c r="D46" s="20">
        <f>SUM(D6:D45)</f>
      </c>
      <c r="E46" s="19"/>
      <c r="F46" s="19"/>
      <c r="G46" s="25"/>
      <c r="H46" s="19"/>
      <c r="I46" s="19"/>
      <c r="J46" s="19"/>
      <c r="K46" s="19"/>
      <c r="L46" s="19"/>
      <c r="M46" s="19"/>
    </row>
  </sheetData>
  <autoFilter ref="A5:M5"/>
  <conditionalFormatting sqref="I6:I45">
    <cfRule type="cellIs" dxfId="6" priority="1" operator="equal">
      <formula>"Onay bekliyor"</formula>
    </cfRule>
  </conditionalFormatting>
  <conditionalFormatting sqref="I6:I45">
    <cfRule type="cellIs" dxfId="7" priority="1" operator="equal">
      <formula>"Reddedildi"</formula>
    </cfRule>
  </conditionalFormatting>
  <conditionalFormatting sqref="K6:K45">
    <cfRule type="cellIs" dxfId="8" priority="1" operator="equal">
      <formula>"Tamamlandı"</formula>
    </cfRule>
  </conditionalFormatting>
  <conditionalFormatting sqref="L6:L45">
    <cfRule type="cellIs" dxfId="9" priority="1" operator="equal">
      <formula>"Gecikmede"</formula>
    </cfRule>
  </conditionalFormatting>
  <dataValidations count="12">
    <dataValidation type="list" allowBlank="1" showErrorMessage="1" errorTitle="Geçersiz değer" error="Listeden seçin: Yeni kadro, Yerine alım" sqref="E10:E45">
      <formula1>"Yeni kadro,Yerine alım"</formula1>
    </dataValidation>
    <dataValidation type="list" allowBlank="1" showErrorMessage="1" errorTitle="Geçersiz değer" error="Listeden seçin: Yeni kadro, Yerine alım" sqref="E6:E45">
      <formula1>"Yeni kadro,Yerine alım"</formula1>
    </dataValidation>
    <dataValidation type="list" allowBlank="1" showErrorMessage="1" errorTitle="Geçersiz değer" error="Listeden seçin: Q1, Q2, Q3, Q4" sqref="F10:F45">
      <formula1>"Q1,Q2,Q3,Q4"</formula1>
    </dataValidation>
    <dataValidation type="list" allowBlank="1" showErrorMessage="1" errorTitle="Geçersiz değer" error="Listeden seçin: Q1, Q2, Q3, Q4" sqref="F6:F45">
      <formula1>"Q1,Q2,Q3,Q4"</formula1>
    </dataValidation>
    <dataValidation type="date" operator="greaterThan" allowBlank="1" showErrorMessage="1" error="Geçerli bir tarih girin (GG.AA.YYYY)." sqref="G10:G45">
      <formula1>18264</formula1>
    </dataValidation>
    <dataValidation type="date" operator="greaterThan" allowBlank="1" showErrorMessage="1" error="Geçerli bir tarih girin (GG.AA.YYYY)." sqref="G6:G45">
      <formula1>18264</formula1>
    </dataValidation>
    <dataValidation type="list" allowBlank="1" showErrorMessage="1" errorTitle="Geçersiz değer" error="Listeden seçin: İç aday / terfi, İlan, Referans, Danışmanlık firması, Kampüs / staj, Diğer" sqref="H10:H45">
      <formula1>"İç aday / terfi,İlan,Referans,Danışmanlık firması,Kampüs / staj,Diğer"</formula1>
    </dataValidation>
    <dataValidation type="list" allowBlank="1" showErrorMessage="1" errorTitle="Geçersiz değer" error="Listeden seçin: İç aday / terfi, İlan, Referans, Danışmanlık firması, Kampüs / staj, Diğer" sqref="H6:H45">
      <formula1>"İç aday / terfi,İlan,Referans,Danışmanlık firması,Kampüs / staj,Diğer"</formula1>
    </dataValidation>
    <dataValidation type="list" allowBlank="1" showErrorMessage="1" errorTitle="Geçersiz değer" error="Listeden seçin: Onaylandı, Onay bekliyor, Reddedildi" sqref="I10:I45">
      <formula1>"Onaylandı,Onay bekliyor,Reddedildi"</formula1>
    </dataValidation>
    <dataValidation type="list" allowBlank="1" showErrorMessage="1" errorTitle="Geçersiz değer" error="Listeden seçin: Onaylandı, Onay bekliyor, Reddedildi" sqref="I6:I45">
      <formula1>"Onaylandı,Onay bekliyor,Reddedildi"</formula1>
    </dataValidation>
    <dataValidation type="list" allowBlank="1" showErrorMessage="1" errorTitle="Geçersiz değer" error="Listeden seçin: Planlandı, İlanda, Mülakat, Teklif, Tamamlandı, İptal" sqref="K10:K45">
      <formula1>"Planlandı,İlanda,Mülakat,Teklif,Tamamlandı,İptal"</formula1>
    </dataValidation>
    <dataValidation type="list" allowBlank="1" showErrorMessage="1" errorTitle="Geçersiz değer" error="Listeden seçin: Planlandı, İlanda, Mülakat, Teklif, Tamamlandı, İptal" sqref="K6:K45">
      <formula1>"Planlandı,İlanda,Mülakat,Teklif,Tamamlandı,İptal"</formula1>
    </dataValidation>
  </dataValidations>
  <hyperlinks>
    <hyperlink ref="B3" r:id="rId1"/>
  </hyperlinks>
  <pageMargins left="0.4" right="0.4" top="0.5" bottom="0.5" header="0.3" footer="0.3"/>
  <pageSetup paperSize="9" orientation="landscape" horizontalDpi="4294967295" verticalDpi="4294967295" scale="100" fitToWidth="1" fitToHeight="0"/>
  <headerFooter>
    <oddFooter>&amp;L&amp;8İK Partner · ikpartner.com&amp;R&amp;8Sayfa &amp;P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3"/>
  <sheetViews>
    <sheetView workbookViewId="0" showGridLines="0"/>
  </sheetViews>
  <sheetFormatPr defaultRowHeight="15" outlineLevelRow="0" outlineLevelCol="0" x14ac:dyDescent="55"/>
  <cols>
    <col min="1" max="1" width="7" customWidth="1"/>
    <col min="2" max="2" width="46" customWidth="1"/>
    <col min="3" max="3" width="22" customWidth="1"/>
    <col min="4" max="4" width="40" customWidth="1"/>
  </cols>
  <sheetData>
    <row r="1" ht="34" customHeight="1" spans="2:2" x14ac:dyDescent="0.25">
      <c r="B1" s="1" t="s">
        <v>58</v>
      </c>
    </row>
    <row r="2" ht="18" customHeight="1" spans="2:2" x14ac:dyDescent="0.25">
      <c r="B2" s="2" t="s">
        <v>1</v>
      </c>
    </row>
    <row r="3" ht="16" customHeight="1" spans="2:2" x14ac:dyDescent="0.25">
      <c r="B3" s="3" t="s">
        <v>2</v>
      </c>
    </row>
    <row r="4" spans="1:4" x14ac:dyDescent="0.25">
      <c r="A4" s="4"/>
      <c r="B4" s="4"/>
      <c r="C4" s="4"/>
      <c r="D4" s="4"/>
    </row>
    <row r="5" ht="24" customHeight="1" spans="2:2" x14ac:dyDescent="0.25">
      <c r="B5" s="26" t="s">
        <v>59</v>
      </c>
    </row>
    <row r="6" ht="20" customHeight="1" spans="2:4" x14ac:dyDescent="0.25">
      <c r="B6" s="27" t="s">
        <v>60</v>
      </c>
      <c r="C6" s="28">
        <v>33030</v>
      </c>
      <c r="D6" s="29" t="s">
        <v>61</v>
      </c>
    </row>
    <row r="7" ht="20" customHeight="1" spans="2:4" x14ac:dyDescent="0.25">
      <c r="B7" s="27" t="s">
        <v>62</v>
      </c>
      <c r="C7" s="30">
        <v>1.2375</v>
      </c>
      <c r="D7" s="29" t="s">
        <v>63</v>
      </c>
    </row>
    <row r="8" ht="20" customHeight="1" spans="2:4" x14ac:dyDescent="0.25">
      <c r="B8" s="27" t="s">
        <v>64</v>
      </c>
      <c r="C8" s="28"/>
      <c r="D8" s="29" t="s">
        <v>65</v>
      </c>
    </row>
    <row r="9" ht="24" customHeight="1" spans="2:2" x14ac:dyDescent="0.25">
      <c r="B9" s="26" t="s">
        <v>66</v>
      </c>
    </row>
    <row r="10" ht="20" customHeight="1" spans="2:4" x14ac:dyDescent="0.25">
      <c r="B10" s="27" t="s">
        <v>67</v>
      </c>
      <c r="C10" s="31">
        <f>SUM('Kadro Planı'!$C$6:$C$30)</f>
      </c>
    </row>
    <row r="11" ht="20" customHeight="1" spans="2:4" x14ac:dyDescent="0.25">
      <c r="B11" s="27" t="s">
        <v>68</v>
      </c>
      <c r="C11" s="31">
        <f>SUM('Kadro Planı'!$D$6:$D$30)</f>
      </c>
    </row>
    <row r="12" ht="20" customHeight="1" spans="2:4" x14ac:dyDescent="0.25">
      <c r="B12" s="27" t="s">
        <v>69</v>
      </c>
      <c r="C12" s="31">
        <f>SUM('Kadro Planı'!$E$6:$E$30)</f>
      </c>
    </row>
    <row r="13" ht="20" customHeight="1" spans="2:4" x14ac:dyDescent="0.25">
      <c r="B13" s="27" t="s">
        <v>70</v>
      </c>
      <c r="C13" s="31">
        <f>SUM('Kadro Planı'!$F$6:$F$30)</f>
      </c>
    </row>
    <row r="14" ht="20" customHeight="1" spans="2:4" x14ac:dyDescent="0.25">
      <c r="B14" s="27" t="s">
        <v>71</v>
      </c>
      <c r="C14" s="31">
        <f>SUM('Kadro Planı'!$G$6:$G$30)</f>
      </c>
    </row>
    <row r="15" ht="20" customHeight="1" spans="2:4" x14ac:dyDescent="0.25">
      <c r="B15" s="27" t="s">
        <v>72</v>
      </c>
      <c r="C15" s="31">
        <f>C14-C10</f>
      </c>
    </row>
    <row r="16" ht="20" customHeight="1" spans="2:4" x14ac:dyDescent="0.25">
      <c r="B16" s="27" t="s">
        <v>73</v>
      </c>
      <c r="C16" s="31">
        <f>SUM('Kadro Planı'!$H$6:$H$30)</f>
      </c>
    </row>
    <row r="17" ht="20" customHeight="1" spans="2:4" x14ac:dyDescent="0.25">
      <c r="B17" s="27" t="s">
        <v>74</v>
      </c>
      <c r="C17" s="31">
        <f>SUM('Kadro Planı'!$J$6:$J$30)</f>
      </c>
      <c r="D17" s="29" t="s">
        <v>75</v>
      </c>
    </row>
    <row r="18" ht="20" customHeight="1" spans="2:4" x14ac:dyDescent="0.25">
      <c r="B18" s="27" t="s">
        <v>76</v>
      </c>
      <c r="C18" s="31">
        <f>SUM('Kadro Planı'!$K$6:$K$30)</f>
      </c>
      <c r="D18" s="29" t="s">
        <v>77</v>
      </c>
    </row>
    <row r="19" ht="24" customHeight="1" spans="2:2" x14ac:dyDescent="0.25">
      <c r="B19" s="26" t="s">
        <v>78</v>
      </c>
    </row>
    <row r="20" ht="20" customHeight="1" spans="2:4" x14ac:dyDescent="0.25">
      <c r="B20" s="27" t="s">
        <v>79</v>
      </c>
      <c r="C20" s="32">
        <f>SUM('Kadro Planı'!$N$6:$N$30)</f>
      </c>
      <c r="D20" s="29" t="s">
        <v>80</v>
      </c>
    </row>
    <row r="21" ht="20" customHeight="1" spans="2:4" x14ac:dyDescent="0.25">
      <c r="B21" s="27" t="s">
        <v>81</v>
      </c>
      <c r="C21" s="32">
        <f>SUM('Kadro Planı'!$O$6:$O$30)</f>
      </c>
    </row>
    <row r="22" ht="20" customHeight="1" spans="2:4" x14ac:dyDescent="0.25">
      <c r="B22" s="27" t="s">
        <v>82</v>
      </c>
      <c r="C22" s="32">
        <f>C20+C21</f>
      </c>
    </row>
    <row r="23" ht="20" customHeight="1" spans="2:4" x14ac:dyDescent="0.25">
      <c r="B23" s="27" t="s">
        <v>83</v>
      </c>
      <c r="C23" s="31">
        <f>COUNTIF('Kadro Planı'!$M$6:$M$30,"Asgari ücret altı")</f>
      </c>
      <c r="D23" s="29" t="s">
        <v>84</v>
      </c>
    </row>
    <row r="24" ht="24" customHeight="1" spans="2:2" x14ac:dyDescent="0.25">
      <c r="B24" s="26" t="s">
        <v>85</v>
      </c>
    </row>
    <row r="25" ht="20" customHeight="1" spans="2:4" x14ac:dyDescent="0.25">
      <c r="B25" s="27" t="s">
        <v>86</v>
      </c>
      <c r="C25" s="31">
        <f>SUM('İşe Alım Planı'!$D$6:$D$45)</f>
      </c>
    </row>
    <row r="26" ht="20" customHeight="1" spans="2:4" x14ac:dyDescent="0.25">
      <c r="B26" s="27" t="s">
        <v>87</v>
      </c>
      <c r="C26" s="31">
        <f>SUMIF('İşe Alım Planı'!$K$6:$K$45,"Tamamlandı",'İşe Alım Planı'!$D$6:$D$45)</f>
      </c>
    </row>
    <row r="27" ht="20" customHeight="1" spans="2:4" x14ac:dyDescent="0.25">
      <c r="B27" s="27" t="s">
        <v>88</v>
      </c>
      <c r="C27" s="31">
        <f>SUMIF('İşe Alım Planı'!$I$6:$I$45,"Onay bekliyor",'İşe Alım Planı'!$D$6:$D$45)</f>
      </c>
    </row>
    <row r="28" ht="20" customHeight="1" spans="2:4" x14ac:dyDescent="0.25">
      <c r="B28" s="27" t="s">
        <v>89</v>
      </c>
      <c r="C28" s="31">
        <f>COUNTIF('İşe Alım Planı'!$L$6:$L$45,"Gecikmede")</f>
      </c>
    </row>
    <row r="29" ht="20" customHeight="1" spans="2:4" x14ac:dyDescent="0.25">
      <c r="B29" s="27" t="s">
        <v>90</v>
      </c>
      <c r="C29" s="31">
        <f>C17-C25</f>
      </c>
      <c r="D29" s="29" t="s">
        <v>91</v>
      </c>
    </row>
    <row r="30" ht="24" customHeight="1" spans="2:2" x14ac:dyDescent="0.25">
      <c r="B30" s="26" t="s">
        <v>92</v>
      </c>
    </row>
    <row r="31" ht="20" customHeight="1" spans="2:4" x14ac:dyDescent="0.25">
      <c r="B31" s="27" t="s">
        <v>93</v>
      </c>
      <c r="C31" s="30" t="s">
        <v>49</v>
      </c>
    </row>
    <row r="32" ht="20" customHeight="1" spans="2:4" x14ac:dyDescent="0.25">
      <c r="B32" s="27" t="s">
        <v>94</v>
      </c>
      <c r="C32" s="30" t="s">
        <v>49</v>
      </c>
    </row>
    <row r="33" ht="20" customHeight="1" spans="2:4" x14ac:dyDescent="0.25">
      <c r="B33" s="27" t="s">
        <v>95</v>
      </c>
      <c r="C33" s="30" t="s">
        <v>96</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3"/>
  <sheetViews>
    <sheetView workbookViewId="0" showGridLines="0"/>
  </sheetViews>
  <sheetFormatPr defaultRowHeight="15" outlineLevelRow="0" outlineLevelCol="0" x14ac:dyDescent="55"/>
  <cols>
    <col min="1" max="1" width="7" customWidth="1"/>
    <col min="2" max="2" width="100" customWidth="1"/>
  </cols>
  <sheetData>
    <row r="1" ht="34" customHeight="1" spans="2:2" x14ac:dyDescent="0.25">
      <c r="B1" s="1" t="s">
        <v>97</v>
      </c>
    </row>
    <row r="2" ht="18" customHeight="1" spans="2:2" x14ac:dyDescent="0.25">
      <c r="B2" s="2" t="s">
        <v>0</v>
      </c>
    </row>
    <row r="3" ht="16" customHeight="1" spans="2:2" x14ac:dyDescent="0.25">
      <c r="B3" s="3" t="s">
        <v>2</v>
      </c>
    </row>
    <row r="4" spans="1:2" x14ac:dyDescent="0.25">
      <c r="A4" s="4"/>
      <c r="B4" s="4"/>
    </row>
    <row r="5" ht="45" customHeight="1" spans="2:2" x14ac:dyDescent="0.25">
      <c r="B5" s="33" t="s">
        <v>98</v>
      </c>
    </row>
    <row r="7" ht="22" customHeight="1" spans="2:2" x14ac:dyDescent="0.25">
      <c r="B7" s="34" t="s">
        <v>99</v>
      </c>
    </row>
    <row r="8" ht="45" customHeight="1" spans="2:2" x14ac:dyDescent="0.25">
      <c r="B8" s="33" t="s">
        <v>100</v>
      </c>
    </row>
    <row r="9" ht="45" customHeight="1" spans="2:2" x14ac:dyDescent="0.25">
      <c r="B9" s="33" t="s">
        <v>101</v>
      </c>
    </row>
    <row r="10" ht="30" customHeight="1" spans="2:2" x14ac:dyDescent="0.25">
      <c r="B10" s="33" t="s">
        <v>102</v>
      </c>
    </row>
    <row r="11" ht="30" customHeight="1" spans="2:2" x14ac:dyDescent="0.25">
      <c r="B11" s="33" t="s">
        <v>103</v>
      </c>
    </row>
    <row r="12" ht="45" customHeight="1" spans="2:2" x14ac:dyDescent="0.25">
      <c r="B12" s="33" t="s">
        <v>104</v>
      </c>
    </row>
    <row r="13" ht="45" customHeight="1" spans="2:2" x14ac:dyDescent="0.25">
      <c r="B13" s="33" t="s">
        <v>105</v>
      </c>
    </row>
    <row r="14" ht="30" customHeight="1" spans="2:2" x14ac:dyDescent="0.25">
      <c r="B14" s="33" t="s">
        <v>106</v>
      </c>
    </row>
    <row r="15" ht="30" customHeight="1" spans="2:2" x14ac:dyDescent="0.25">
      <c r="B15" s="33" t="s">
        <v>107</v>
      </c>
    </row>
    <row r="16" ht="18" customHeight="1" spans="2:2" x14ac:dyDescent="0.25">
      <c r="B16" s="33" t="s">
        <v>108</v>
      </c>
    </row>
    <row r="17" ht="8" customHeight="1" spans="2:2" x14ac:dyDescent="0.25">
      <c r="B17" s="33" t="s">
        <v>109</v>
      </c>
    </row>
    <row r="18" ht="30" customHeight="1" spans="2:2" x14ac:dyDescent="0.25">
      <c r="B18" s="35" t="s">
        <v>110</v>
      </c>
    </row>
    <row r="20" ht="20" customHeight="1" spans="2:2" x14ac:dyDescent="0.25">
      <c r="B20" s="36" t="s">
        <v>111</v>
      </c>
    </row>
    <row r="21" ht="30" customHeight="1" spans="2:2" x14ac:dyDescent="0.25">
      <c r="B21" s="33" t="s">
        <v>112</v>
      </c>
    </row>
    <row r="23" ht="18" customHeight="1" spans="2:2" x14ac:dyDescent="0.25">
      <c r="B23" s="37" t="s">
        <v>113</v>
      </c>
    </row>
  </sheetData>
  <hyperlinks>
    <hyperlink ref="B3" r:id="rId1"/>
  </hyperlinks>
  <pageMargins left="0.7" right="0.7" top="0.75" bottom="0.75" header="0.3" footer="0.3"/>
  <pageSetup paperSize="9" orientation="portrait" horizontalDpi="4294967295" verticalDpi="4294967295" scale="100"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Kadro Planı</vt:lpstr>
      <vt:lpstr>İşe Alım Planı</vt:lpstr>
      <vt:lpstr>Özet</vt:lpstr>
      <vt:lpstr>Nasıl Kullanılır</vt:lpstr>
    </vt:vector>
  </TitlesOfParts>
  <Company>İK Partner</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 Partner</dc:creator>
  <dc:title>İşgücü Planlama Tablosu</dc:title>
  <dc:subject/>
  <dc:description/>
  <cp:keywords/>
  <cp:category/>
  <cp:lastModifiedBy>Unknown</cp:lastModifiedBy>
  <dcterms:created xsi:type="dcterms:W3CDTF">2026-10-12T09:00:00Z</dcterms:created>
  <dcterms:modified xsi:type="dcterms:W3CDTF">2026-10-12T09:00:00Z</dcterms:modified>
</cp:coreProperties>
</file>