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Dış Maliyetler" state="visible" r:id="rId4"/>
    <sheet sheetId="2" name="İç Maliyetler" state="visible" r:id="rId5"/>
    <sheet sheetId="3" name="İşe Alımlar" state="visible" r:id="rId6"/>
    <sheet sheetId="4" name="Özet" state="visible" r:id="rId7"/>
    <sheet sheetId="5" name="Nasıl Kullanılır" state="visible" r:id="rId8"/>
  </sheets>
  <definedNames>
    <definedName name="_xlnm.Print_Titles" localSheetId="0">'Dış Maliyetler'!$5:$5</definedName>
    <definedName name="_xlnm.Print_Titles" localSheetId="1">'İç Maliyetler'!$5:$5</definedName>
    <definedName name="_xlnm.Print_Titles" localSheetId="2">'İşe Alımlar'!$5:$5</definedName>
  </definedName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F5" authorId="0">
      <text>
        <r>
          <t>Kullanıcı girişi: çalışanın saatlik işveren maliyeti. Özet sayfasındaki hesap yardımcısını kullanabilirsiniz.</t>
        </r>
      </text>
    </comment>
    <comment ref="G5" authorId="0">
      <text>
        <r>
          <t>Saat esaslı olmayan iç giderler (ör. çalışan referans primi)</t>
        </r>
      </text>
    </comment>
  </commentList>
</comments>
</file>

<file path=xl/sharedStrings.xml><?xml version="1.0" encoding="utf-8"?>
<sst xmlns="http://schemas.openxmlformats.org/spreadsheetml/2006/main" count="128" uniqueCount="99">
  <si>
    <t>İşe Alım Maliyeti Hesaplama Tablosu</t>
  </si>
  <si>
    <t>Dönem: [GG.AA.YYYY – GG.AA.YYYY]  ·  Hazırlayan: [Ad Soyad]</t>
  </si>
  <si>
    <t>ikpartner.com  ·  Ücretsiz İK şablonu  ·  0538 949 22 87</t>
  </si>
  <si>
    <t>Sıra</t>
  </si>
  <si>
    <t>Tarih</t>
  </si>
  <si>
    <t>Pozisyon</t>
  </si>
  <si>
    <t>Maliyet Kalemi</t>
  </si>
  <si>
    <t>Tedarikçi / Açıklama</t>
  </si>
  <si>
    <t>Tutar (KDV hariç)</t>
  </si>
  <si>
    <t>Ödeme Durumu</t>
  </si>
  <si>
    <t>Fatura / Belge No</t>
  </si>
  <si>
    <t>Not</t>
  </si>
  <si>
    <t>[Satış Uzmanı]</t>
  </si>
  <si>
    <t>İlan yayını</t>
  </si>
  <si>
    <t>[Kariyer sitesi] — ilan bedeli (örnek)</t>
  </si>
  <si>
    <t>Ödendi</t>
  </si>
  <si>
    <t>[F-001]</t>
  </si>
  <si>
    <t>Değerlendirme / test aracı</t>
  </si>
  <si>
    <t>[Test sağlayıcı] — 3 aday (örnek)</t>
  </si>
  <si>
    <t>Bekliyor</t>
  </si>
  <si>
    <t>[F-002]</t>
  </si>
  <si>
    <t>Genel</t>
  </si>
  <si>
    <t>Kariyer fuarı / etkinlik</t>
  </si>
  <si>
    <t>[Üniversite] kariyer günü (örnek)</t>
  </si>
  <si>
    <t>[F-003]</t>
  </si>
  <si>
    <t>Tüm pozisyonlar için ortak gider</t>
  </si>
  <si>
    <t>TOPLAM</t>
  </si>
  <si>
    <t>Çalışan / Rol</t>
  </si>
  <si>
    <t>Faaliyet</t>
  </si>
  <si>
    <t>Harcanan Saat</t>
  </si>
  <si>
    <t>Saatlik Maliyet</t>
  </si>
  <si>
    <t>Doğrudan Tutar</t>
  </si>
  <si>
    <t>Toplam İç Maliyet</t>
  </si>
  <si>
    <t>İK Uzmanı</t>
  </si>
  <si>
    <t>Ön eleme</t>
  </si>
  <si>
    <t>Saatlik maliyeti siz girin</t>
  </si>
  <si>
    <t>Satış Müdürü</t>
  </si>
  <si>
    <t>Mülakat</t>
  </si>
  <si>
    <t>[Referans veren çalışan]</t>
  </si>
  <si>
    <t>Çalışan referans primi</t>
  </si>
  <si>
    <t>Prim tutarını Doğrudan Tutar'a girin</t>
  </si>
  <si>
    <t>Departman</t>
  </si>
  <si>
    <t>İşe Alınan Kişi</t>
  </si>
  <si>
    <t>İşe Başlama Tarihi</t>
  </si>
  <si>
    <t>Dış Maliyet</t>
  </si>
  <si>
    <t>İç Maliyet</t>
  </si>
  <si>
    <t>Toplam Maliyet</t>
  </si>
  <si>
    <t>Kişi Başı Maliyet</t>
  </si>
  <si>
    <t>Satış</t>
  </si>
  <si>
    <t>İşe Alım Maliyeti Özeti</t>
  </si>
  <si>
    <t>Dönem ve Sabit Giderler</t>
  </si>
  <si>
    <t>Dönem başlangıcı</t>
  </si>
  <si>
    <t>[GG.AA.YYYY]</t>
  </si>
  <si>
    <t>Dönem bitişi</t>
  </si>
  <si>
    <t>Sabit işe alım giderlerinin döneme payı</t>
  </si>
  <si>
    <t>Aday takip sistemi lisansı, yıllık kariyer sitesi paketi vb. yıllık giderin bu döneme düşen kısmı.</t>
  </si>
  <si>
    <t>İşe alım ekibinin döneme ait personel maliyeti payı</t>
  </si>
  <si>
    <t>İsteğe bağlı. Aynı kişilerin saatlerini İç Maliyetler sayfasına girdiyseniz çift sayımı önlemek için 0 bırakın.</t>
  </si>
  <si>
    <t>Maliyet Toplamları</t>
  </si>
  <si>
    <t>Toplam dış maliyet</t>
  </si>
  <si>
    <t>Toplam iç maliyet (faaliyet bazlı)</t>
  </si>
  <si>
    <t>Sabit gider ve ekip payı</t>
  </si>
  <si>
    <t>Toplam işe alım maliyeti</t>
  </si>
  <si>
    <t>Toplam işe alınan kişi</t>
  </si>
  <si>
    <t>İşe alım başına maliyet (cost per hire)</t>
  </si>
  <si>
    <t>Toplam işe alım maliyeti ÷ dönemde işe alınan kişi sayısı.</t>
  </si>
  <si>
    <t>Dış maliyetin toplam içindeki payı</t>
  </si>
  <si>
    <t>Kişi başı maliyeti en yüksek pozisyon</t>
  </si>
  <si>
    <t>Pozisyonlara dağıtılmayan genel dış gider</t>
  </si>
  <si>
    <t>Pozisyon sütununda "Genel" yazan giderler.</t>
  </si>
  <si>
    <t>Saatlik İç Maliyet Hesap Yardımcısı</t>
  </si>
  <si>
    <t>Çalışanın aylık toplam işveren maliyeti</t>
  </si>
  <si>
    <t>Kullanıcı girişi: brüt ücret + işveren SGK ve işsizlik payı + yan haklar (bordrodan alın).</t>
  </si>
  <si>
    <t>Aylık çalışma saati</t>
  </si>
  <si>
    <t>Haftalık 45 saatlik çalışmada bordroda yaygın kullanılan değer; işletmenize göre güncelleyin.</t>
  </si>
  <si>
    <t>Saatlik maliyet</t>
  </si>
  <si>
    <t>Bu tutarı İç Maliyetler sayfasındaki Saatlik Maliyet sütununa yazın.</t>
  </si>
  <si>
    <t>Kaleme Göre Dış Maliyet</t>
  </si>
  <si>
    <t>Kariyer sitesi paketi</t>
  </si>
  <si>
    <t>Danışmanlık / headhunter</t>
  </si>
  <si>
    <t>Aday seyahat-konaklama</t>
  </si>
  <si>
    <t>İşveren markası içeriği</t>
  </si>
  <si>
    <t>Belge doğrulama</t>
  </si>
  <si>
    <t>Diğer dış gider</t>
  </si>
  <si>
    <t>Nasıl Kullanılır?</t>
  </si>
  <si>
    <t>Bir dönemdeki işe alımların dış giderlerini (ilan, danışmanlık, test, seyahat vb.) ve iç maliyetlerini (işe alım ekibi ile mülakatçıların harcadığı zaman, çalışan referans primleri) pozisyon bazında toplayan; pozisyon başına ve dönem genelinde işe alım başına maliyeti (cost per hire) otomatik hesaplayan tablo.</t>
  </si>
  <si>
    <t>Kullanım adımları</t>
  </si>
  <si>
    <t>1. Özet sayfasında dönemi yazın. Yıllık ödenen sabit giderleriniz (aday takip sistemi lisansı, yıllık kariyer sitesi paketi vb.) varsa döneme düşen payını ilgili giriş hücresine girin.</t>
  </si>
  <si>
    <t>2. Dış Maliyetler sayfasına dönem içindeki her faturayı veya harcamayı ayrı satır olarak, KDV hariç tutarıyla girin. Pozisyon adını İşe Alımlar sayfasındakiyle birebir aynı yazın; tüm pozisyonlara ait ortak giderler için Pozisyon sütununa "Genel" yazın.</t>
  </si>
  <si>
    <t>3. İç Maliyetler sayfasında işe alıma zaman ayıran her kişi ve faaliyet için harcanan saati ve o kişinin saatlik maliyetini girin. Saatlik maliyeti bilmiyorsanız Özet sayfasındaki hesap yardımcısını kullanın; ücret bilgileri tamamen sizin girişinizdir.</t>
  </si>
  <si>
    <t>4. Çalışan referans primi gibi saat esaslı olmayan iç giderleri Doğrudan Tutar sütununa yazın.</t>
  </si>
  <si>
    <t>5. İşe Alımlar sayfasına dönemde işe alım yapılan her pozisyonu ve işe alınan kişi sayısını girin. Dış ve iç maliyet ile kişi başı maliyet otomatik hesaplanır; "Genel" giderler ve sabit gider payı pozisyonlara dağıtılmaz, Özet sayfasındaki toplam hesaba katılır.</t>
  </si>
  <si>
    <t>6. Özet sayfasında toplam işe alım maliyetini, işe alım başına maliyeti ve kalem bazında dış gider dağılımını izleyin. Aynı yöntemi her dönem kullanarak sonuçları karşılaştırın.</t>
  </si>
  <si>
    <t>7. Ücret içeren hücreler kişisel ve gizli bilgidir; dosyayı yalnızca yetkili İK ve finans çalışanlarıyla paylaşın. İtalik örnek satırları kendi verilerinizi girmeden önce silin.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</si>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</sst>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00 &quot;₺&quot;"/>
    <numFmt numFmtId="166" formatCode="0.0"/>
    <numFmt numFmtId="167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E3F6F4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165" fontId="6" fillId="0" borderId="2" xfId="0" applyNumberFormat="1" applyFont="1" applyBorder="1"/>
    <xf numFmtId="0" fontId="7" fillId="0" borderId="2" xfId="0" applyFont="1" applyBorder="1" applyAlignment="1">
      <alignment vertical="top" wrapText="1"/>
    </xf>
    <xf numFmtId="164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65" fontId="7" fillId="0" borderId="2" xfId="0" applyNumberFormat="1" applyFont="1" applyBorder="1"/>
    <xf numFmtId="0" fontId="8" fillId="3" borderId="3" xfId="0" applyFont="1" applyFill="1" applyBorder="1"/>
    <xf numFmtId="164" fontId="8" fillId="3" borderId="3" xfId="0" applyNumberFormat="1" applyFont="1" applyFill="1" applyBorder="1"/>
    <xf numFmtId="165" fontId="8" fillId="3" borderId="3" xfId="0" applyNumberFormat="1" applyFont="1" applyFill="1" applyBorder="1"/>
    <xf numFmtId="166" fontId="6" fillId="0" borderId="2" xfId="0" applyNumberFormat="1" applyFont="1" applyBorder="1"/>
    <xf numFmtId="165" fontId="9" fillId="4" borderId="2" xfId="0" applyNumberFormat="1" applyFont="1" applyFill="1" applyBorder="1"/>
    <xf numFmtId="166" fontId="7" fillId="0" borderId="2" xfId="0" applyNumberFormat="1" applyFont="1" applyBorder="1"/>
    <xf numFmtId="166" fontId="8" fillId="3" borderId="3" xfId="0" applyNumberFormat="1" applyFont="1" applyFill="1" applyBorder="1"/>
    <xf numFmtId="3" fontId="6" fillId="0" borderId="2" xfId="0" applyNumberFormat="1" applyFont="1" applyBorder="1"/>
    <xf numFmtId="3" fontId="7" fillId="0" borderId="2" xfId="0" applyNumberFormat="1" applyFont="1" applyBorder="1"/>
    <xf numFmtId="3" fontId="8" fillId="3" borderId="3" xfId="0" applyNumberFormat="1" applyFont="1" applyFill="1" applyBorder="1"/>
    <xf numFmtId="0" fontId="10" fillId="0" borderId="0" xfId="0" applyFont="1"/>
    <xf numFmtId="0" fontId="8" fillId="4" borderId="2" xfId="0" applyFont="1" applyFill="1" applyBorder="1"/>
    <xf numFmtId="0" fontId="11" fillId="5" borderId="2" xfId="0" applyFont="1" applyFill="1" applyBorder="1" applyAlignment="1">
      <alignment horizontal="right"/>
    </xf>
    <xf numFmtId="165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165" fontId="13" fillId="0" borderId="2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167" fontId="13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3" fontId="11" fillId="5" borderId="2" xfId="0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3" customWidth="1"/>
    <col min="3" max="4" width="22" customWidth="1"/>
    <col min="5" max="5" width="28" customWidth="1"/>
    <col min="6" max="6" width="16" customWidth="1"/>
    <col min="7" max="7" width="13" customWidth="1"/>
    <col min="8" max="8" width="16" customWidth="1"/>
    <col min="9" max="9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x14ac:dyDescent="0.25">
      <c r="A6" s="6">
        <v>1</v>
      </c>
      <c r="B6" s="7">
        <v>46267</v>
      </c>
      <c r="C6" s="8" t="s">
        <v>12</v>
      </c>
      <c r="D6" s="9" t="s">
        <v>13</v>
      </c>
      <c r="E6" s="10" t="s">
        <v>14</v>
      </c>
      <c r="F6" s="11">
        <v>4500</v>
      </c>
      <c r="G6" s="9" t="s">
        <v>15</v>
      </c>
      <c r="H6" s="8" t="s">
        <v>16</v>
      </c>
      <c r="I6" s="12"/>
    </row>
    <row r="7" spans="1:9" x14ac:dyDescent="0.25">
      <c r="A7" s="6">
        <v>2</v>
      </c>
      <c r="B7" s="7">
        <v>46285</v>
      </c>
      <c r="C7" s="8" t="s">
        <v>12</v>
      </c>
      <c r="D7" s="9" t="s">
        <v>17</v>
      </c>
      <c r="E7" s="10" t="s">
        <v>18</v>
      </c>
      <c r="F7" s="11">
        <v>1800</v>
      </c>
      <c r="G7" s="9" t="s">
        <v>19</v>
      </c>
      <c r="H7" s="8" t="s">
        <v>20</v>
      </c>
      <c r="I7" s="12"/>
    </row>
    <row r="8" spans="1:9" x14ac:dyDescent="0.25">
      <c r="A8" s="6">
        <v>3</v>
      </c>
      <c r="B8" s="7">
        <v>46270</v>
      </c>
      <c r="C8" s="8" t="s">
        <v>21</v>
      </c>
      <c r="D8" s="9" t="s">
        <v>22</v>
      </c>
      <c r="E8" s="10" t="s">
        <v>23</v>
      </c>
      <c r="F8" s="11">
        <v>6000</v>
      </c>
      <c r="G8" s="9" t="s">
        <v>15</v>
      </c>
      <c r="H8" s="8" t="s">
        <v>24</v>
      </c>
      <c r="I8" s="10" t="s">
        <v>25</v>
      </c>
    </row>
    <row r="9" spans="1:9" x14ac:dyDescent="0.25">
      <c r="A9" s="6">
        <v>4</v>
      </c>
      <c r="B9" s="13"/>
      <c r="C9" s="14"/>
      <c r="D9" s="15"/>
      <c r="E9" s="12"/>
      <c r="F9" s="16"/>
      <c r="G9" s="15"/>
      <c r="H9" s="14"/>
      <c r="I9" s="12"/>
    </row>
    <row r="10" spans="1:9" x14ac:dyDescent="0.25">
      <c r="A10" s="6">
        <v>5</v>
      </c>
      <c r="B10" s="13"/>
      <c r="C10" s="14"/>
      <c r="D10" s="15"/>
      <c r="E10" s="12"/>
      <c r="F10" s="16"/>
      <c r="G10" s="15"/>
      <c r="H10" s="14"/>
      <c r="I10" s="12"/>
    </row>
    <row r="11" spans="1:9" x14ac:dyDescent="0.25">
      <c r="A11" s="6">
        <v>6</v>
      </c>
      <c r="B11" s="13"/>
      <c r="C11" s="14"/>
      <c r="D11" s="15"/>
      <c r="E11" s="12"/>
      <c r="F11" s="16"/>
      <c r="G11" s="15"/>
      <c r="H11" s="14"/>
      <c r="I11" s="12"/>
    </row>
    <row r="12" spans="1:9" x14ac:dyDescent="0.25">
      <c r="A12" s="6">
        <v>7</v>
      </c>
      <c r="B12" s="13"/>
      <c r="C12" s="14"/>
      <c r="D12" s="15"/>
      <c r="E12" s="12"/>
      <c r="F12" s="16"/>
      <c r="G12" s="15"/>
      <c r="H12" s="14"/>
      <c r="I12" s="12"/>
    </row>
    <row r="13" spans="1:9" x14ac:dyDescent="0.25">
      <c r="A13" s="6">
        <v>8</v>
      </c>
      <c r="B13" s="13"/>
      <c r="C13" s="14"/>
      <c r="D13" s="15"/>
      <c r="E13" s="12"/>
      <c r="F13" s="16"/>
      <c r="G13" s="15"/>
      <c r="H13" s="14"/>
      <c r="I13" s="12"/>
    </row>
    <row r="14" spans="1:9" x14ac:dyDescent="0.25">
      <c r="A14" s="6">
        <v>9</v>
      </c>
      <c r="B14" s="13"/>
      <c r="C14" s="14"/>
      <c r="D14" s="15"/>
      <c r="E14" s="12"/>
      <c r="F14" s="16"/>
      <c r="G14" s="15"/>
      <c r="H14" s="14"/>
      <c r="I14" s="12"/>
    </row>
    <row r="15" spans="1:9" x14ac:dyDescent="0.25">
      <c r="A15" s="6">
        <v>10</v>
      </c>
      <c r="B15" s="13"/>
      <c r="C15" s="14"/>
      <c r="D15" s="15"/>
      <c r="E15" s="12"/>
      <c r="F15" s="16"/>
      <c r="G15" s="15"/>
      <c r="H15" s="14"/>
      <c r="I15" s="12"/>
    </row>
    <row r="16" spans="1:9" x14ac:dyDescent="0.25">
      <c r="A16" s="6">
        <v>11</v>
      </c>
      <c r="B16" s="13"/>
      <c r="C16" s="14"/>
      <c r="D16" s="15"/>
      <c r="E16" s="12"/>
      <c r="F16" s="16"/>
      <c r="G16" s="15"/>
      <c r="H16" s="14"/>
      <c r="I16" s="12"/>
    </row>
    <row r="17" spans="1:9" x14ac:dyDescent="0.25">
      <c r="A17" s="6">
        <v>12</v>
      </c>
      <c r="B17" s="13"/>
      <c r="C17" s="14"/>
      <c r="D17" s="15"/>
      <c r="E17" s="12"/>
      <c r="F17" s="16"/>
      <c r="G17" s="15"/>
      <c r="H17" s="14"/>
      <c r="I17" s="12"/>
    </row>
    <row r="18" spans="1:9" x14ac:dyDescent="0.25">
      <c r="A18" s="6">
        <v>13</v>
      </c>
      <c r="B18" s="13"/>
      <c r="C18" s="14"/>
      <c r="D18" s="15"/>
      <c r="E18" s="12"/>
      <c r="F18" s="16"/>
      <c r="G18" s="15"/>
      <c r="H18" s="14"/>
      <c r="I18" s="12"/>
    </row>
    <row r="19" spans="1:9" x14ac:dyDescent="0.25">
      <c r="A19" s="6">
        <v>14</v>
      </c>
      <c r="B19" s="13"/>
      <c r="C19" s="14"/>
      <c r="D19" s="15"/>
      <c r="E19" s="12"/>
      <c r="F19" s="16"/>
      <c r="G19" s="15"/>
      <c r="H19" s="14"/>
      <c r="I19" s="12"/>
    </row>
    <row r="20" spans="1:9" x14ac:dyDescent="0.25">
      <c r="A20" s="6">
        <v>15</v>
      </c>
      <c r="B20" s="13"/>
      <c r="C20" s="14"/>
      <c r="D20" s="15"/>
      <c r="E20" s="12"/>
      <c r="F20" s="16"/>
      <c r="G20" s="15"/>
      <c r="H20" s="14"/>
      <c r="I20" s="12"/>
    </row>
    <row r="21" spans="1:9" x14ac:dyDescent="0.25">
      <c r="A21" s="6">
        <v>16</v>
      </c>
      <c r="B21" s="13"/>
      <c r="C21" s="14"/>
      <c r="D21" s="15"/>
      <c r="E21" s="12"/>
      <c r="F21" s="16"/>
      <c r="G21" s="15"/>
      <c r="H21" s="14"/>
      <c r="I21" s="12"/>
    </row>
    <row r="22" spans="1:9" x14ac:dyDescent="0.25">
      <c r="A22" s="6">
        <v>17</v>
      </c>
      <c r="B22" s="13"/>
      <c r="C22" s="14"/>
      <c r="D22" s="15"/>
      <c r="E22" s="12"/>
      <c r="F22" s="16"/>
      <c r="G22" s="15"/>
      <c r="H22" s="14"/>
      <c r="I22" s="12"/>
    </row>
    <row r="23" spans="1:9" x14ac:dyDescent="0.25">
      <c r="A23" s="6">
        <v>18</v>
      </c>
      <c r="B23" s="13"/>
      <c r="C23" s="14"/>
      <c r="D23" s="15"/>
      <c r="E23" s="12"/>
      <c r="F23" s="16"/>
      <c r="G23" s="15"/>
      <c r="H23" s="14"/>
      <c r="I23" s="12"/>
    </row>
    <row r="24" spans="1:9" x14ac:dyDescent="0.25">
      <c r="A24" s="6">
        <v>19</v>
      </c>
      <c r="B24" s="13"/>
      <c r="C24" s="14"/>
      <c r="D24" s="15"/>
      <c r="E24" s="12"/>
      <c r="F24" s="16"/>
      <c r="G24" s="15"/>
      <c r="H24" s="14"/>
      <c r="I24" s="12"/>
    </row>
    <row r="25" spans="1:9" x14ac:dyDescent="0.25">
      <c r="A25" s="6">
        <v>20</v>
      </c>
      <c r="B25" s="13"/>
      <c r="C25" s="14"/>
      <c r="D25" s="15"/>
      <c r="E25" s="12"/>
      <c r="F25" s="16"/>
      <c r="G25" s="15"/>
      <c r="H25" s="14"/>
      <c r="I25" s="12"/>
    </row>
    <row r="26" spans="1:9" x14ac:dyDescent="0.25">
      <c r="A26" s="6">
        <v>21</v>
      </c>
      <c r="B26" s="13"/>
      <c r="C26" s="14"/>
      <c r="D26" s="15"/>
      <c r="E26" s="12"/>
      <c r="F26" s="16"/>
      <c r="G26" s="15"/>
      <c r="H26" s="14"/>
      <c r="I26" s="12"/>
    </row>
    <row r="27" spans="1:9" x14ac:dyDescent="0.25">
      <c r="A27" s="6">
        <v>22</v>
      </c>
      <c r="B27" s="13"/>
      <c r="C27" s="14"/>
      <c r="D27" s="15"/>
      <c r="E27" s="12"/>
      <c r="F27" s="16"/>
      <c r="G27" s="15"/>
      <c r="H27" s="14"/>
      <c r="I27" s="12"/>
    </row>
    <row r="28" spans="1:9" x14ac:dyDescent="0.25">
      <c r="A28" s="6">
        <v>23</v>
      </c>
      <c r="B28" s="13"/>
      <c r="C28" s="14"/>
      <c r="D28" s="15"/>
      <c r="E28" s="12"/>
      <c r="F28" s="16"/>
      <c r="G28" s="15"/>
      <c r="H28" s="14"/>
      <c r="I28" s="12"/>
    </row>
    <row r="29" spans="1:9" x14ac:dyDescent="0.25">
      <c r="A29" s="6">
        <v>24</v>
      </c>
      <c r="B29" s="13"/>
      <c r="C29" s="14"/>
      <c r="D29" s="15"/>
      <c r="E29" s="12"/>
      <c r="F29" s="16"/>
      <c r="G29" s="15"/>
      <c r="H29" s="14"/>
      <c r="I29" s="12"/>
    </row>
    <row r="30" spans="1:9" x14ac:dyDescent="0.25">
      <c r="A30" s="6">
        <v>25</v>
      </c>
      <c r="B30" s="13"/>
      <c r="C30" s="14"/>
      <c r="D30" s="15"/>
      <c r="E30" s="12"/>
      <c r="F30" s="16"/>
      <c r="G30" s="15"/>
      <c r="H30" s="14"/>
      <c r="I30" s="12"/>
    </row>
    <row r="31" spans="1:9" x14ac:dyDescent="0.25">
      <c r="A31" s="6">
        <v>26</v>
      </c>
      <c r="B31" s="13"/>
      <c r="C31" s="14"/>
      <c r="D31" s="15"/>
      <c r="E31" s="12"/>
      <c r="F31" s="16"/>
      <c r="G31" s="15"/>
      <c r="H31" s="14"/>
      <c r="I31" s="12"/>
    </row>
    <row r="32" spans="1:9" x14ac:dyDescent="0.25">
      <c r="A32" s="6">
        <v>27</v>
      </c>
      <c r="B32" s="13"/>
      <c r="C32" s="14"/>
      <c r="D32" s="15"/>
      <c r="E32" s="12"/>
      <c r="F32" s="16"/>
      <c r="G32" s="15"/>
      <c r="H32" s="14"/>
      <c r="I32" s="12"/>
    </row>
    <row r="33" spans="1:9" x14ac:dyDescent="0.25">
      <c r="A33" s="6">
        <v>28</v>
      </c>
      <c r="B33" s="13"/>
      <c r="C33" s="14"/>
      <c r="D33" s="15"/>
      <c r="E33" s="12"/>
      <c r="F33" s="16"/>
      <c r="G33" s="15"/>
      <c r="H33" s="14"/>
      <c r="I33" s="12"/>
    </row>
    <row r="34" spans="1:9" x14ac:dyDescent="0.25">
      <c r="A34" s="6">
        <v>29</v>
      </c>
      <c r="B34" s="13"/>
      <c r="C34" s="14"/>
      <c r="D34" s="15"/>
      <c r="E34" s="12"/>
      <c r="F34" s="16"/>
      <c r="G34" s="15"/>
      <c r="H34" s="14"/>
      <c r="I34" s="12"/>
    </row>
    <row r="35" spans="1:9" x14ac:dyDescent="0.25">
      <c r="A35" s="6">
        <v>30</v>
      </c>
      <c r="B35" s="13"/>
      <c r="C35" s="14"/>
      <c r="D35" s="15"/>
      <c r="E35" s="12"/>
      <c r="F35" s="16"/>
      <c r="G35" s="15"/>
      <c r="H35" s="14"/>
      <c r="I35" s="12"/>
    </row>
    <row r="36" spans="1:9" x14ac:dyDescent="0.25">
      <c r="A36" s="6">
        <v>31</v>
      </c>
      <c r="B36" s="13"/>
      <c r="C36" s="14"/>
      <c r="D36" s="15"/>
      <c r="E36" s="12"/>
      <c r="F36" s="16"/>
      <c r="G36" s="15"/>
      <c r="H36" s="14"/>
      <c r="I36" s="12"/>
    </row>
    <row r="37" spans="1:9" x14ac:dyDescent="0.25">
      <c r="A37" s="6">
        <v>32</v>
      </c>
      <c r="B37" s="13"/>
      <c r="C37" s="14"/>
      <c r="D37" s="15"/>
      <c r="E37" s="12"/>
      <c r="F37" s="16"/>
      <c r="G37" s="15"/>
      <c r="H37" s="14"/>
      <c r="I37" s="12"/>
    </row>
    <row r="38" spans="1:9" x14ac:dyDescent="0.25">
      <c r="A38" s="6">
        <v>33</v>
      </c>
      <c r="B38" s="13"/>
      <c r="C38" s="14"/>
      <c r="D38" s="15"/>
      <c r="E38" s="12"/>
      <c r="F38" s="16"/>
      <c r="G38" s="15"/>
      <c r="H38" s="14"/>
      <c r="I38" s="12"/>
    </row>
    <row r="39" spans="1:9" x14ac:dyDescent="0.25">
      <c r="A39" s="6">
        <v>34</v>
      </c>
      <c r="B39" s="13"/>
      <c r="C39" s="14"/>
      <c r="D39" s="15"/>
      <c r="E39" s="12"/>
      <c r="F39" s="16"/>
      <c r="G39" s="15"/>
      <c r="H39" s="14"/>
      <c r="I39" s="12"/>
    </row>
    <row r="40" spans="1:9" x14ac:dyDescent="0.25">
      <c r="A40" s="6">
        <v>35</v>
      </c>
      <c r="B40" s="13"/>
      <c r="C40" s="14"/>
      <c r="D40" s="15"/>
      <c r="E40" s="12"/>
      <c r="F40" s="16"/>
      <c r="G40" s="15"/>
      <c r="H40" s="14"/>
      <c r="I40" s="12"/>
    </row>
    <row r="41" spans="1:9" x14ac:dyDescent="0.25">
      <c r="A41" s="6">
        <v>36</v>
      </c>
      <c r="B41" s="13"/>
      <c r="C41" s="14"/>
      <c r="D41" s="15"/>
      <c r="E41" s="12"/>
      <c r="F41" s="16"/>
      <c r="G41" s="15"/>
      <c r="H41" s="14"/>
      <c r="I41" s="12"/>
    </row>
    <row r="42" spans="1:9" x14ac:dyDescent="0.25">
      <c r="A42" s="6">
        <v>37</v>
      </c>
      <c r="B42" s="13"/>
      <c r="C42" s="14"/>
      <c r="D42" s="15"/>
      <c r="E42" s="12"/>
      <c r="F42" s="16"/>
      <c r="G42" s="15"/>
      <c r="H42" s="14"/>
      <c r="I42" s="12"/>
    </row>
    <row r="43" spans="1:9" x14ac:dyDescent="0.25">
      <c r="A43" s="6">
        <v>38</v>
      </c>
      <c r="B43" s="13"/>
      <c r="C43" s="14"/>
      <c r="D43" s="15"/>
      <c r="E43" s="12"/>
      <c r="F43" s="16"/>
      <c r="G43" s="15"/>
      <c r="H43" s="14"/>
      <c r="I43" s="12"/>
    </row>
    <row r="44" spans="1:9" x14ac:dyDescent="0.25">
      <c r="A44" s="6">
        <v>39</v>
      </c>
      <c r="B44" s="13"/>
      <c r="C44" s="14"/>
      <c r="D44" s="15"/>
      <c r="E44" s="12"/>
      <c r="F44" s="16"/>
      <c r="G44" s="15"/>
      <c r="H44" s="14"/>
      <c r="I44" s="12"/>
    </row>
    <row r="45" spans="1:9" x14ac:dyDescent="0.25">
      <c r="A45" s="6">
        <v>40</v>
      </c>
      <c r="B45" s="13"/>
      <c r="C45" s="14"/>
      <c r="D45" s="15"/>
      <c r="E45" s="12"/>
      <c r="F45" s="16"/>
      <c r="G45" s="15"/>
      <c r="H45" s="14"/>
      <c r="I45" s="12"/>
    </row>
    <row r="46" ht="22" customHeight="1" spans="1:9" x14ac:dyDescent="0.25">
      <c r="A46" s="17" t="s">
        <v>26</v>
      </c>
      <c r="B46" s="18"/>
      <c r="C46" s="17"/>
      <c r="D46" s="17"/>
      <c r="E46" s="17"/>
      <c r="F46" s="19">
        <f>SUM(F6:F45)</f>
      </c>
      <c r="G46" s="17"/>
      <c r="H46" s="17"/>
      <c r="I46" s="17"/>
    </row>
  </sheetData>
  <autoFilter ref="A5:I5"/>
  <conditionalFormatting sqref="G6:G45">
    <cfRule type="cellIs" dxfId="0" priority="1" operator="equal">
      <formula>"Bekliyor"</formula>
    </cfRule>
  </conditionalFormatting>
  <dataValidations count="6">
    <dataValidation type="date" operator="greaterThan" allowBlank="1" showErrorMessage="1" error="Geçerli bir tarih girin (GG.AA.YYYY)." sqref="B10:B45">
      <formula1>18264</formula1>
    </dataValidation>
    <dataValidation type="date" operator="greaterThan" allowBlank="1" showErrorMessage="1" error="Geçerli bir tarih girin (GG.AA.YYYY)." sqref="B6:B45">
      <formula1>18264</formula1>
    </dataValidation>
    <dataValidation type="list" allowBlank="1" showErrorMessage="1" errorTitle="Geçersiz değer" error="Listeden seçin: İlan yayını, Kariyer sitesi paketi, Danışmanlık / headhunter, Değerlendirme / test aracı, Aday seyahat-konaklama, Kariyer fuarı / etkinlik, İşveren markası içeriği, Belge doğrulama, Diğer dış gider" sqref="D10:D45">
      <formula1>"İlan yayını,Kariyer sitesi paketi,Danışmanlık / headhunter,Değerlendirme / test aracı,Aday seyahat-konaklama,Kariyer fuarı / etkinlik,İşveren markası içeriği,Belge doğrulama,Diğer dış gider"</formula1>
    </dataValidation>
    <dataValidation type="list" allowBlank="1" showErrorMessage="1" errorTitle="Geçersiz değer" error="Listeden seçin: İlan yayını, Kariyer sitesi paketi, Danışmanlık / headhunter, Değerlendirme / test aracı, Aday seyahat-konaklama, Kariyer fuarı / etkinlik, İşveren markası içeriği, Belge doğrulama, Diğer dış gider" sqref="D6:D45">
      <formula1>"İlan yayını,Kariyer sitesi paketi,Danışmanlık / headhunter,Değerlendirme / test aracı,Aday seyahat-konaklama,Kariyer fuarı / etkinlik,İşveren markası içeriği,Belge doğrulama,Diğer dış gider"</formula1>
    </dataValidation>
    <dataValidation type="list" allowBlank="1" showErrorMessage="1" errorTitle="Geçersiz değer" error="Listeden seçin: Ödendi, Bekliyor" sqref="G10:G45">
      <formula1>"Ödendi,Bekliyor"</formula1>
    </dataValidation>
    <dataValidation type="list" allowBlank="1" showErrorMessage="1" errorTitle="Geçersiz değer" error="Listeden seçin: Ödendi, Bekliyor" sqref="G6:G45">
      <formula1>"Ödendi,Bekliyor"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4" width="22" customWidth="1"/>
    <col min="5" max="5" width="11" customWidth="1"/>
    <col min="6" max="7" width="14" customWidth="1"/>
    <col min="8" max="8" width="16" customWidth="1"/>
    <col min="9" max="9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3</v>
      </c>
      <c r="B5" s="5" t="s">
        <v>5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11</v>
      </c>
    </row>
    <row r="6" spans="1:9" x14ac:dyDescent="0.25">
      <c r="A6" s="6">
        <v>1</v>
      </c>
      <c r="B6" s="8" t="s">
        <v>12</v>
      </c>
      <c r="C6" s="8" t="s">
        <v>33</v>
      </c>
      <c r="D6" s="9" t="s">
        <v>34</v>
      </c>
      <c r="E6" s="20">
        <v>6</v>
      </c>
      <c r="F6" s="16"/>
      <c r="G6" s="16"/>
      <c r="H6" s="21">
        <f>IF(AND(B6="",C6=""),"",ROUND(N(E6)*N(F6)+N(G6),2))</f>
      </c>
      <c r="I6" s="10" t="s">
        <v>35</v>
      </c>
    </row>
    <row r="7" spans="1:9" x14ac:dyDescent="0.25">
      <c r="A7" s="6">
        <v>2</v>
      </c>
      <c r="B7" s="8" t="s">
        <v>12</v>
      </c>
      <c r="C7" s="8" t="s">
        <v>36</v>
      </c>
      <c r="D7" s="9" t="s">
        <v>37</v>
      </c>
      <c r="E7" s="20">
        <v>4</v>
      </c>
      <c r="F7" s="16"/>
      <c r="G7" s="16"/>
      <c r="H7" s="21">
        <f>IF(AND(B7="",C7=""),"",ROUND(N(E7)*N(F7)+N(G7),2))</f>
      </c>
      <c r="I7" s="10" t="s">
        <v>35</v>
      </c>
    </row>
    <row r="8" spans="1:9" x14ac:dyDescent="0.25">
      <c r="A8" s="6">
        <v>3</v>
      </c>
      <c r="B8" s="8" t="s">
        <v>12</v>
      </c>
      <c r="C8" s="8" t="s">
        <v>38</v>
      </c>
      <c r="D8" s="9" t="s">
        <v>39</v>
      </c>
      <c r="E8" s="22"/>
      <c r="F8" s="16"/>
      <c r="G8" s="16"/>
      <c r="H8" s="21">
        <f>IF(AND(B8="",C8=""),"",ROUND(N(E8)*N(F8)+N(G8),2))</f>
      </c>
      <c r="I8" s="10" t="s">
        <v>40</v>
      </c>
    </row>
    <row r="9" spans="1:9" x14ac:dyDescent="0.25">
      <c r="A9" s="6">
        <v>4</v>
      </c>
      <c r="B9" s="14"/>
      <c r="C9" s="14"/>
      <c r="D9" s="15"/>
      <c r="E9" s="22"/>
      <c r="F9" s="16"/>
      <c r="G9" s="16"/>
      <c r="H9" s="21">
        <f>IF(AND(B9="",C9=""),"",ROUND(N(E9)*N(F9)+N(G9),2))</f>
      </c>
      <c r="I9" s="12"/>
    </row>
    <row r="10" spans="1:9" x14ac:dyDescent="0.25">
      <c r="A10" s="6">
        <v>5</v>
      </c>
      <c r="B10" s="14"/>
      <c r="C10" s="14"/>
      <c r="D10" s="15"/>
      <c r="E10" s="22"/>
      <c r="F10" s="16"/>
      <c r="G10" s="16"/>
      <c r="H10" s="21">
        <f>IF(AND(B10="",C10=""),"",ROUND(N(E10)*N(F10)+N(G10),2))</f>
      </c>
      <c r="I10" s="12"/>
    </row>
    <row r="11" spans="1:9" x14ac:dyDescent="0.25">
      <c r="A11" s="6">
        <v>6</v>
      </c>
      <c r="B11" s="14"/>
      <c r="C11" s="14"/>
      <c r="D11" s="15"/>
      <c r="E11" s="22"/>
      <c r="F11" s="16"/>
      <c r="G11" s="16"/>
      <c r="H11" s="21">
        <f>IF(AND(B11="",C11=""),"",ROUND(N(E11)*N(F11)+N(G11),2))</f>
      </c>
      <c r="I11" s="12"/>
    </row>
    <row r="12" spans="1:9" x14ac:dyDescent="0.25">
      <c r="A12" s="6">
        <v>7</v>
      </c>
      <c r="B12" s="14"/>
      <c r="C12" s="14"/>
      <c r="D12" s="15"/>
      <c r="E12" s="22"/>
      <c r="F12" s="16"/>
      <c r="G12" s="16"/>
      <c r="H12" s="21">
        <f>IF(AND(B12="",C12=""),"",ROUND(N(E12)*N(F12)+N(G12),2))</f>
      </c>
      <c r="I12" s="12"/>
    </row>
    <row r="13" spans="1:9" x14ac:dyDescent="0.25">
      <c r="A13" s="6">
        <v>8</v>
      </c>
      <c r="B13" s="14"/>
      <c r="C13" s="14"/>
      <c r="D13" s="15"/>
      <c r="E13" s="22"/>
      <c r="F13" s="16"/>
      <c r="G13" s="16"/>
      <c r="H13" s="21">
        <f>IF(AND(B13="",C13=""),"",ROUND(N(E13)*N(F13)+N(G13),2))</f>
      </c>
      <c r="I13" s="12"/>
    </row>
    <row r="14" spans="1:9" x14ac:dyDescent="0.25">
      <c r="A14" s="6">
        <v>9</v>
      </c>
      <c r="B14" s="14"/>
      <c r="C14" s="14"/>
      <c r="D14" s="15"/>
      <c r="E14" s="22"/>
      <c r="F14" s="16"/>
      <c r="G14" s="16"/>
      <c r="H14" s="21">
        <f>IF(AND(B14="",C14=""),"",ROUND(N(E14)*N(F14)+N(G14),2))</f>
      </c>
      <c r="I14" s="12"/>
    </row>
    <row r="15" spans="1:9" x14ac:dyDescent="0.25">
      <c r="A15" s="6">
        <v>10</v>
      </c>
      <c r="B15" s="14"/>
      <c r="C15" s="14"/>
      <c r="D15" s="15"/>
      <c r="E15" s="22"/>
      <c r="F15" s="16"/>
      <c r="G15" s="16"/>
      <c r="H15" s="21">
        <f>IF(AND(B15="",C15=""),"",ROUND(N(E15)*N(F15)+N(G15),2))</f>
      </c>
      <c r="I15" s="12"/>
    </row>
    <row r="16" spans="1:9" x14ac:dyDescent="0.25">
      <c r="A16" s="6">
        <v>11</v>
      </c>
      <c r="B16" s="14"/>
      <c r="C16" s="14"/>
      <c r="D16" s="15"/>
      <c r="E16" s="22"/>
      <c r="F16" s="16"/>
      <c r="G16" s="16"/>
      <c r="H16" s="21">
        <f>IF(AND(B16="",C16=""),"",ROUND(N(E16)*N(F16)+N(G16),2))</f>
      </c>
      <c r="I16" s="12"/>
    </row>
    <row r="17" spans="1:9" x14ac:dyDescent="0.25">
      <c r="A17" s="6">
        <v>12</v>
      </c>
      <c r="B17" s="14"/>
      <c r="C17" s="14"/>
      <c r="D17" s="15"/>
      <c r="E17" s="22"/>
      <c r="F17" s="16"/>
      <c r="G17" s="16"/>
      <c r="H17" s="21">
        <f>IF(AND(B17="",C17=""),"",ROUND(N(E17)*N(F17)+N(G17),2))</f>
      </c>
      <c r="I17" s="12"/>
    </row>
    <row r="18" spans="1:9" x14ac:dyDescent="0.25">
      <c r="A18" s="6">
        <v>13</v>
      </c>
      <c r="B18" s="14"/>
      <c r="C18" s="14"/>
      <c r="D18" s="15"/>
      <c r="E18" s="22"/>
      <c r="F18" s="16"/>
      <c r="G18" s="16"/>
      <c r="H18" s="21">
        <f>IF(AND(B18="",C18=""),"",ROUND(N(E18)*N(F18)+N(G18),2))</f>
      </c>
      <c r="I18" s="12"/>
    </row>
    <row r="19" spans="1:9" x14ac:dyDescent="0.25">
      <c r="A19" s="6">
        <v>14</v>
      </c>
      <c r="B19" s="14"/>
      <c r="C19" s="14"/>
      <c r="D19" s="15"/>
      <c r="E19" s="22"/>
      <c r="F19" s="16"/>
      <c r="G19" s="16"/>
      <c r="H19" s="21">
        <f>IF(AND(B19="",C19=""),"",ROUND(N(E19)*N(F19)+N(G19),2))</f>
      </c>
      <c r="I19" s="12"/>
    </row>
    <row r="20" spans="1:9" x14ac:dyDescent="0.25">
      <c r="A20" s="6">
        <v>15</v>
      </c>
      <c r="B20" s="14"/>
      <c r="C20" s="14"/>
      <c r="D20" s="15"/>
      <c r="E20" s="22"/>
      <c r="F20" s="16"/>
      <c r="G20" s="16"/>
      <c r="H20" s="21">
        <f>IF(AND(B20="",C20=""),"",ROUND(N(E20)*N(F20)+N(G20),2))</f>
      </c>
      <c r="I20" s="12"/>
    </row>
    <row r="21" spans="1:9" x14ac:dyDescent="0.25">
      <c r="A21" s="6">
        <v>16</v>
      </c>
      <c r="B21" s="14"/>
      <c r="C21" s="14"/>
      <c r="D21" s="15"/>
      <c r="E21" s="22"/>
      <c r="F21" s="16"/>
      <c r="G21" s="16"/>
      <c r="H21" s="21">
        <f>IF(AND(B21="",C21=""),"",ROUND(N(E21)*N(F21)+N(G21),2))</f>
      </c>
      <c r="I21" s="12"/>
    </row>
    <row r="22" spans="1:9" x14ac:dyDescent="0.25">
      <c r="A22" s="6">
        <v>17</v>
      </c>
      <c r="B22" s="14"/>
      <c r="C22" s="14"/>
      <c r="D22" s="15"/>
      <c r="E22" s="22"/>
      <c r="F22" s="16"/>
      <c r="G22" s="16"/>
      <c r="H22" s="21">
        <f>IF(AND(B22="",C22=""),"",ROUND(N(E22)*N(F22)+N(G22),2))</f>
      </c>
      <c r="I22" s="12"/>
    </row>
    <row r="23" spans="1:9" x14ac:dyDescent="0.25">
      <c r="A23" s="6">
        <v>18</v>
      </c>
      <c r="B23" s="14"/>
      <c r="C23" s="14"/>
      <c r="D23" s="15"/>
      <c r="E23" s="22"/>
      <c r="F23" s="16"/>
      <c r="G23" s="16"/>
      <c r="H23" s="21">
        <f>IF(AND(B23="",C23=""),"",ROUND(N(E23)*N(F23)+N(G23),2))</f>
      </c>
      <c r="I23" s="12"/>
    </row>
    <row r="24" spans="1:9" x14ac:dyDescent="0.25">
      <c r="A24" s="6">
        <v>19</v>
      </c>
      <c r="B24" s="14"/>
      <c r="C24" s="14"/>
      <c r="D24" s="15"/>
      <c r="E24" s="22"/>
      <c r="F24" s="16"/>
      <c r="G24" s="16"/>
      <c r="H24" s="21">
        <f>IF(AND(B24="",C24=""),"",ROUND(N(E24)*N(F24)+N(G24),2))</f>
      </c>
      <c r="I24" s="12"/>
    </row>
    <row r="25" spans="1:9" x14ac:dyDescent="0.25">
      <c r="A25" s="6">
        <v>20</v>
      </c>
      <c r="B25" s="14"/>
      <c r="C25" s="14"/>
      <c r="D25" s="15"/>
      <c r="E25" s="22"/>
      <c r="F25" s="16"/>
      <c r="G25" s="16"/>
      <c r="H25" s="21">
        <f>IF(AND(B25="",C25=""),"",ROUND(N(E25)*N(F25)+N(G25),2))</f>
      </c>
      <c r="I25" s="12"/>
    </row>
    <row r="26" spans="1:9" x14ac:dyDescent="0.25">
      <c r="A26" s="6">
        <v>21</v>
      </c>
      <c r="B26" s="14"/>
      <c r="C26" s="14"/>
      <c r="D26" s="15"/>
      <c r="E26" s="22"/>
      <c r="F26" s="16"/>
      <c r="G26" s="16"/>
      <c r="H26" s="21">
        <f>IF(AND(B26="",C26=""),"",ROUND(N(E26)*N(F26)+N(G26),2))</f>
      </c>
      <c r="I26" s="12"/>
    </row>
    <row r="27" spans="1:9" x14ac:dyDescent="0.25">
      <c r="A27" s="6">
        <v>22</v>
      </c>
      <c r="B27" s="14"/>
      <c r="C27" s="14"/>
      <c r="D27" s="15"/>
      <c r="E27" s="22"/>
      <c r="F27" s="16"/>
      <c r="G27" s="16"/>
      <c r="H27" s="21">
        <f>IF(AND(B27="",C27=""),"",ROUND(N(E27)*N(F27)+N(G27),2))</f>
      </c>
      <c r="I27" s="12"/>
    </row>
    <row r="28" spans="1:9" x14ac:dyDescent="0.25">
      <c r="A28" s="6">
        <v>23</v>
      </c>
      <c r="B28" s="14"/>
      <c r="C28" s="14"/>
      <c r="D28" s="15"/>
      <c r="E28" s="22"/>
      <c r="F28" s="16"/>
      <c r="G28" s="16"/>
      <c r="H28" s="21">
        <f>IF(AND(B28="",C28=""),"",ROUND(N(E28)*N(F28)+N(G28),2))</f>
      </c>
      <c r="I28" s="12"/>
    </row>
    <row r="29" spans="1:9" x14ac:dyDescent="0.25">
      <c r="A29" s="6">
        <v>24</v>
      </c>
      <c r="B29" s="14"/>
      <c r="C29" s="14"/>
      <c r="D29" s="15"/>
      <c r="E29" s="22"/>
      <c r="F29" s="16"/>
      <c r="G29" s="16"/>
      <c r="H29" s="21">
        <f>IF(AND(B29="",C29=""),"",ROUND(N(E29)*N(F29)+N(G29),2))</f>
      </c>
      <c r="I29" s="12"/>
    </row>
    <row r="30" spans="1:9" x14ac:dyDescent="0.25">
      <c r="A30" s="6">
        <v>25</v>
      </c>
      <c r="B30" s="14"/>
      <c r="C30" s="14"/>
      <c r="D30" s="15"/>
      <c r="E30" s="22"/>
      <c r="F30" s="16"/>
      <c r="G30" s="16"/>
      <c r="H30" s="21">
        <f>IF(AND(B30="",C30=""),"",ROUND(N(E30)*N(F30)+N(G30),2))</f>
      </c>
      <c r="I30" s="12"/>
    </row>
    <row r="31" spans="1:9" x14ac:dyDescent="0.25">
      <c r="A31" s="6">
        <v>26</v>
      </c>
      <c r="B31" s="14"/>
      <c r="C31" s="14"/>
      <c r="D31" s="15"/>
      <c r="E31" s="22"/>
      <c r="F31" s="16"/>
      <c r="G31" s="16"/>
      <c r="H31" s="21">
        <f>IF(AND(B31="",C31=""),"",ROUND(N(E31)*N(F31)+N(G31),2))</f>
      </c>
      <c r="I31" s="12"/>
    </row>
    <row r="32" spans="1:9" x14ac:dyDescent="0.25">
      <c r="A32" s="6">
        <v>27</v>
      </c>
      <c r="B32" s="14"/>
      <c r="C32" s="14"/>
      <c r="D32" s="15"/>
      <c r="E32" s="22"/>
      <c r="F32" s="16"/>
      <c r="G32" s="16"/>
      <c r="H32" s="21">
        <f>IF(AND(B32="",C32=""),"",ROUND(N(E32)*N(F32)+N(G32),2))</f>
      </c>
      <c r="I32" s="12"/>
    </row>
    <row r="33" spans="1:9" x14ac:dyDescent="0.25">
      <c r="A33" s="6">
        <v>28</v>
      </c>
      <c r="B33" s="14"/>
      <c r="C33" s="14"/>
      <c r="D33" s="15"/>
      <c r="E33" s="22"/>
      <c r="F33" s="16"/>
      <c r="G33" s="16"/>
      <c r="H33" s="21">
        <f>IF(AND(B33="",C33=""),"",ROUND(N(E33)*N(F33)+N(G33),2))</f>
      </c>
      <c r="I33" s="12"/>
    </row>
    <row r="34" spans="1:9" x14ac:dyDescent="0.25">
      <c r="A34" s="6">
        <v>29</v>
      </c>
      <c r="B34" s="14"/>
      <c r="C34" s="14"/>
      <c r="D34" s="15"/>
      <c r="E34" s="22"/>
      <c r="F34" s="16"/>
      <c r="G34" s="16"/>
      <c r="H34" s="21">
        <f>IF(AND(B34="",C34=""),"",ROUND(N(E34)*N(F34)+N(G34),2))</f>
      </c>
      <c r="I34" s="12"/>
    </row>
    <row r="35" spans="1:9" x14ac:dyDescent="0.25">
      <c r="A35" s="6">
        <v>30</v>
      </c>
      <c r="B35" s="14"/>
      <c r="C35" s="14"/>
      <c r="D35" s="15"/>
      <c r="E35" s="22"/>
      <c r="F35" s="16"/>
      <c r="G35" s="16"/>
      <c r="H35" s="21">
        <f>IF(AND(B35="",C35=""),"",ROUND(N(E35)*N(F35)+N(G35),2))</f>
      </c>
      <c r="I35" s="12"/>
    </row>
    <row r="36" spans="1:9" x14ac:dyDescent="0.25">
      <c r="A36" s="6">
        <v>31</v>
      </c>
      <c r="B36" s="14"/>
      <c r="C36" s="14"/>
      <c r="D36" s="15"/>
      <c r="E36" s="22"/>
      <c r="F36" s="16"/>
      <c r="G36" s="16"/>
      <c r="H36" s="21">
        <f>IF(AND(B36="",C36=""),"",ROUND(N(E36)*N(F36)+N(G36),2))</f>
      </c>
      <c r="I36" s="12"/>
    </row>
    <row r="37" spans="1:9" x14ac:dyDescent="0.25">
      <c r="A37" s="6">
        <v>32</v>
      </c>
      <c r="B37" s="14"/>
      <c r="C37" s="14"/>
      <c r="D37" s="15"/>
      <c r="E37" s="22"/>
      <c r="F37" s="16"/>
      <c r="G37" s="16"/>
      <c r="H37" s="21">
        <f>IF(AND(B37="",C37=""),"",ROUND(N(E37)*N(F37)+N(G37),2))</f>
      </c>
      <c r="I37" s="12"/>
    </row>
    <row r="38" spans="1:9" x14ac:dyDescent="0.25">
      <c r="A38" s="6">
        <v>33</v>
      </c>
      <c r="B38" s="14"/>
      <c r="C38" s="14"/>
      <c r="D38" s="15"/>
      <c r="E38" s="22"/>
      <c r="F38" s="16"/>
      <c r="G38" s="16"/>
      <c r="H38" s="21">
        <f>IF(AND(B38="",C38=""),"",ROUND(N(E38)*N(F38)+N(G38),2))</f>
      </c>
      <c r="I38" s="12"/>
    </row>
    <row r="39" spans="1:9" x14ac:dyDescent="0.25">
      <c r="A39" s="6">
        <v>34</v>
      </c>
      <c r="B39" s="14"/>
      <c r="C39" s="14"/>
      <c r="D39" s="15"/>
      <c r="E39" s="22"/>
      <c r="F39" s="16"/>
      <c r="G39" s="16"/>
      <c r="H39" s="21">
        <f>IF(AND(B39="",C39=""),"",ROUND(N(E39)*N(F39)+N(G39),2))</f>
      </c>
      <c r="I39" s="12"/>
    </row>
    <row r="40" spans="1:9" x14ac:dyDescent="0.25">
      <c r="A40" s="6">
        <v>35</v>
      </c>
      <c r="B40" s="14"/>
      <c r="C40" s="14"/>
      <c r="D40" s="15"/>
      <c r="E40" s="22"/>
      <c r="F40" s="16"/>
      <c r="G40" s="16"/>
      <c r="H40" s="21">
        <f>IF(AND(B40="",C40=""),"",ROUND(N(E40)*N(F40)+N(G40),2))</f>
      </c>
      <c r="I40" s="12"/>
    </row>
    <row r="41" spans="1:9" x14ac:dyDescent="0.25">
      <c r="A41" s="6">
        <v>36</v>
      </c>
      <c r="B41" s="14"/>
      <c r="C41" s="14"/>
      <c r="D41" s="15"/>
      <c r="E41" s="22"/>
      <c r="F41" s="16"/>
      <c r="G41" s="16"/>
      <c r="H41" s="21">
        <f>IF(AND(B41="",C41=""),"",ROUND(N(E41)*N(F41)+N(G41),2))</f>
      </c>
      <c r="I41" s="12"/>
    </row>
    <row r="42" spans="1:9" x14ac:dyDescent="0.25">
      <c r="A42" s="6">
        <v>37</v>
      </c>
      <c r="B42" s="14"/>
      <c r="C42" s="14"/>
      <c r="D42" s="15"/>
      <c r="E42" s="22"/>
      <c r="F42" s="16"/>
      <c r="G42" s="16"/>
      <c r="H42" s="21">
        <f>IF(AND(B42="",C42=""),"",ROUND(N(E42)*N(F42)+N(G42),2))</f>
      </c>
      <c r="I42" s="12"/>
    </row>
    <row r="43" spans="1:9" x14ac:dyDescent="0.25">
      <c r="A43" s="6">
        <v>38</v>
      </c>
      <c r="B43" s="14"/>
      <c r="C43" s="14"/>
      <c r="D43" s="15"/>
      <c r="E43" s="22"/>
      <c r="F43" s="16"/>
      <c r="G43" s="16"/>
      <c r="H43" s="21">
        <f>IF(AND(B43="",C43=""),"",ROUND(N(E43)*N(F43)+N(G43),2))</f>
      </c>
      <c r="I43" s="12"/>
    </row>
    <row r="44" spans="1:9" x14ac:dyDescent="0.25">
      <c r="A44" s="6">
        <v>39</v>
      </c>
      <c r="B44" s="14"/>
      <c r="C44" s="14"/>
      <c r="D44" s="15"/>
      <c r="E44" s="22"/>
      <c r="F44" s="16"/>
      <c r="G44" s="16"/>
      <c r="H44" s="21">
        <f>IF(AND(B44="",C44=""),"",ROUND(N(E44)*N(F44)+N(G44),2))</f>
      </c>
      <c r="I44" s="12"/>
    </row>
    <row r="45" spans="1:9" x14ac:dyDescent="0.25">
      <c r="A45" s="6">
        <v>40</v>
      </c>
      <c r="B45" s="14"/>
      <c r="C45" s="14"/>
      <c r="D45" s="15"/>
      <c r="E45" s="22"/>
      <c r="F45" s="16"/>
      <c r="G45" s="16"/>
      <c r="H45" s="21">
        <f>IF(AND(B45="",C45=""),"",ROUND(N(E45)*N(F45)+N(G45),2))</f>
      </c>
      <c r="I45" s="12"/>
    </row>
    <row r="46" ht="22" customHeight="1" spans="1:9" x14ac:dyDescent="0.25">
      <c r="A46" s="17" t="s">
        <v>26</v>
      </c>
      <c r="B46" s="17"/>
      <c r="C46" s="17"/>
      <c r="D46" s="17"/>
      <c r="E46" s="23">
        <f>SUM(E6:E45)</f>
      </c>
      <c r="F46" s="19"/>
      <c r="G46" s="19">
        <f>SUM(G6:G45)</f>
      </c>
      <c r="H46" s="19">
        <f>SUM(H6:H45)</f>
      </c>
      <c r="I46" s="17"/>
    </row>
  </sheetData>
  <autoFilter ref="A5:I5"/>
  <dataValidations count="2">
    <dataValidation type="list" allowBlank="1" showErrorMessage="1" errorTitle="Geçersiz değer" error="Listeden seçin: İlan hazırlığı, Ön eleme, Telefon görüşmesi, Mülakat, Değerlendirme toplantısı, Referans kontrolü, Teklif ve evrak, Koordinasyon, Çalışan referans primi, Diğer" sqref="D10:D45">
      <formula1>"İlan hazırlığı,Ön eleme,Telefon görüşmesi,Mülakat,Değerlendirme toplantısı,Referans kontrolü,Teklif ve evrak,Koordinasyon,Çalışan referans primi,Diğer"</formula1>
    </dataValidation>
    <dataValidation type="list" allowBlank="1" showErrorMessage="1" errorTitle="Geçersiz değer" error="Listeden seçin: İlan hazırlığı, Ön eleme, Telefon görüşmesi, Mülakat, Değerlendirme toplantısı, Referans kontrolü, Teklif ve evrak, Koordinasyon, Çalışan referans primi, Diğer" sqref="D6:D45">
      <formula1>"İlan hazırlığı,Ön eleme,Telefon görüşmesi,Mülakat,Değerlendirme toplantısı,Referans kontrolü,Teklif ve evrak,Koordinasyon,Çalışan referans primi,Diğer"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4" customWidth="1"/>
    <col min="3" max="3" width="16" customWidth="1"/>
    <col min="4" max="4" width="10" customWidth="1"/>
    <col min="5" max="5" width="13" customWidth="1"/>
    <col min="6" max="9" width="15" customWidth="1"/>
    <col min="10" max="10" width="2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5" t="s">
        <v>3</v>
      </c>
      <c r="B5" s="5" t="s">
        <v>5</v>
      </c>
      <c r="C5" s="5" t="s">
        <v>41</v>
      </c>
      <c r="D5" s="5" t="s">
        <v>42</v>
      </c>
      <c r="E5" s="5" t="s">
        <v>43</v>
      </c>
      <c r="F5" s="5" t="s">
        <v>44</v>
      </c>
      <c r="G5" s="5" t="s">
        <v>45</v>
      </c>
      <c r="H5" s="5" t="s">
        <v>46</v>
      </c>
      <c r="I5" s="5" t="s">
        <v>47</v>
      </c>
      <c r="J5" s="5" t="s">
        <v>11</v>
      </c>
    </row>
    <row r="6" spans="1:10" x14ac:dyDescent="0.25">
      <c r="A6" s="6">
        <v>1</v>
      </c>
      <c r="B6" s="8" t="s">
        <v>12</v>
      </c>
      <c r="C6" s="8" t="s">
        <v>48</v>
      </c>
      <c r="D6" s="24">
        <v>1</v>
      </c>
      <c r="E6" s="7">
        <v>46307</v>
      </c>
      <c r="F6" s="21">
        <f>IF(B6="","",SUMIF('Dış Maliyetler'!$C$6:$C$45,B6,'Dış Maliyetler'!$F$6:$F$45))</f>
      </c>
      <c r="G6" s="21">
        <f>IF(B6="","",SUMIF('İç Maliyetler'!$B$6:$B$45,B6,'İç Maliyetler'!$H$6:$H$45))</f>
      </c>
      <c r="H6" s="21">
        <f>IF(B6="","",F6+G6)</f>
      </c>
      <c r="I6" s="21">
        <f>IF(B6="","",IFERROR(H6/D6,"Kişi sayısı girin"))</f>
      </c>
      <c r="J6" s="12"/>
    </row>
    <row r="7" spans="1:10" x14ac:dyDescent="0.25">
      <c r="A7" s="6">
        <v>2</v>
      </c>
      <c r="B7" s="14"/>
      <c r="C7" s="14"/>
      <c r="D7" s="25"/>
      <c r="E7" s="13"/>
      <c r="F7" s="21">
        <f>IF(B7="","",SUMIF('Dış Maliyetler'!$C$6:$C$45,B7,'Dış Maliyetler'!$F$6:$F$45))</f>
      </c>
      <c r="G7" s="21">
        <f>IF(B7="","",SUMIF('İç Maliyetler'!$B$6:$B$45,B7,'İç Maliyetler'!$H$6:$H$45))</f>
      </c>
      <c r="H7" s="21">
        <f>IF(B7="","",F7+G7)</f>
      </c>
      <c r="I7" s="21">
        <f>IF(B7="","",IFERROR(H7/D7,"Kişi sayısı girin"))</f>
      </c>
      <c r="J7" s="12"/>
    </row>
    <row r="8" spans="1:10" x14ac:dyDescent="0.25">
      <c r="A8" s="6">
        <v>3</v>
      </c>
      <c r="B8" s="14"/>
      <c r="C8" s="14"/>
      <c r="D8" s="25"/>
      <c r="E8" s="13"/>
      <c r="F8" s="21">
        <f>IF(B8="","",SUMIF('Dış Maliyetler'!$C$6:$C$45,B8,'Dış Maliyetler'!$F$6:$F$45))</f>
      </c>
      <c r="G8" s="21">
        <f>IF(B8="","",SUMIF('İç Maliyetler'!$B$6:$B$45,B8,'İç Maliyetler'!$H$6:$H$45))</f>
      </c>
      <c r="H8" s="21">
        <f>IF(B8="","",F8+G8)</f>
      </c>
      <c r="I8" s="21">
        <f>IF(B8="","",IFERROR(H8/D8,"Kişi sayısı girin"))</f>
      </c>
      <c r="J8" s="12"/>
    </row>
    <row r="9" spans="1:10" x14ac:dyDescent="0.25">
      <c r="A9" s="6">
        <v>4</v>
      </c>
      <c r="B9" s="14"/>
      <c r="C9" s="14"/>
      <c r="D9" s="25"/>
      <c r="E9" s="13"/>
      <c r="F9" s="21">
        <f>IF(B9="","",SUMIF('Dış Maliyetler'!$C$6:$C$45,B9,'Dış Maliyetler'!$F$6:$F$45))</f>
      </c>
      <c r="G9" s="21">
        <f>IF(B9="","",SUMIF('İç Maliyetler'!$B$6:$B$45,B9,'İç Maliyetler'!$H$6:$H$45))</f>
      </c>
      <c r="H9" s="21">
        <f>IF(B9="","",F9+G9)</f>
      </c>
      <c r="I9" s="21">
        <f>IF(B9="","",IFERROR(H9/D9,"Kişi sayısı girin"))</f>
      </c>
      <c r="J9" s="12"/>
    </row>
    <row r="10" spans="1:10" x14ac:dyDescent="0.25">
      <c r="A10" s="6">
        <v>5</v>
      </c>
      <c r="B10" s="14"/>
      <c r="C10" s="14"/>
      <c r="D10" s="25"/>
      <c r="E10" s="13"/>
      <c r="F10" s="21">
        <f>IF(B10="","",SUMIF('Dış Maliyetler'!$C$6:$C$45,B10,'Dış Maliyetler'!$F$6:$F$45))</f>
      </c>
      <c r="G10" s="21">
        <f>IF(B10="","",SUMIF('İç Maliyetler'!$B$6:$B$45,B10,'İç Maliyetler'!$H$6:$H$45))</f>
      </c>
      <c r="H10" s="21">
        <f>IF(B10="","",F10+G10)</f>
      </c>
      <c r="I10" s="21">
        <f>IF(B10="","",IFERROR(H10/D10,"Kişi sayısı girin"))</f>
      </c>
      <c r="J10" s="12"/>
    </row>
    <row r="11" spans="1:10" x14ac:dyDescent="0.25">
      <c r="A11" s="6">
        <v>6</v>
      </c>
      <c r="B11" s="14"/>
      <c r="C11" s="14"/>
      <c r="D11" s="25"/>
      <c r="E11" s="13"/>
      <c r="F11" s="21">
        <f>IF(B11="","",SUMIF('Dış Maliyetler'!$C$6:$C$45,B11,'Dış Maliyetler'!$F$6:$F$45))</f>
      </c>
      <c r="G11" s="21">
        <f>IF(B11="","",SUMIF('İç Maliyetler'!$B$6:$B$45,B11,'İç Maliyetler'!$H$6:$H$45))</f>
      </c>
      <c r="H11" s="21">
        <f>IF(B11="","",F11+G11)</f>
      </c>
      <c r="I11" s="21">
        <f>IF(B11="","",IFERROR(H11/D11,"Kişi sayısı girin"))</f>
      </c>
      <c r="J11" s="12"/>
    </row>
    <row r="12" spans="1:10" x14ac:dyDescent="0.25">
      <c r="A12" s="6">
        <v>7</v>
      </c>
      <c r="B12" s="14"/>
      <c r="C12" s="14"/>
      <c r="D12" s="25"/>
      <c r="E12" s="13"/>
      <c r="F12" s="21">
        <f>IF(B12="","",SUMIF('Dış Maliyetler'!$C$6:$C$45,B12,'Dış Maliyetler'!$F$6:$F$45))</f>
      </c>
      <c r="G12" s="21">
        <f>IF(B12="","",SUMIF('İç Maliyetler'!$B$6:$B$45,B12,'İç Maliyetler'!$H$6:$H$45))</f>
      </c>
      <c r="H12" s="21">
        <f>IF(B12="","",F12+G12)</f>
      </c>
      <c r="I12" s="21">
        <f>IF(B12="","",IFERROR(H12/D12,"Kişi sayısı girin"))</f>
      </c>
      <c r="J12" s="12"/>
    </row>
    <row r="13" spans="1:10" x14ac:dyDescent="0.25">
      <c r="A13" s="6">
        <v>8</v>
      </c>
      <c r="B13" s="14"/>
      <c r="C13" s="14"/>
      <c r="D13" s="25"/>
      <c r="E13" s="13"/>
      <c r="F13" s="21">
        <f>IF(B13="","",SUMIF('Dış Maliyetler'!$C$6:$C$45,B13,'Dış Maliyetler'!$F$6:$F$45))</f>
      </c>
      <c r="G13" s="21">
        <f>IF(B13="","",SUMIF('İç Maliyetler'!$B$6:$B$45,B13,'İç Maliyetler'!$H$6:$H$45))</f>
      </c>
      <c r="H13" s="21">
        <f>IF(B13="","",F13+G13)</f>
      </c>
      <c r="I13" s="21">
        <f>IF(B13="","",IFERROR(H13/D13,"Kişi sayısı girin"))</f>
      </c>
      <c r="J13" s="12"/>
    </row>
    <row r="14" spans="1:10" x14ac:dyDescent="0.25">
      <c r="A14" s="6">
        <v>9</v>
      </c>
      <c r="B14" s="14"/>
      <c r="C14" s="14"/>
      <c r="D14" s="25"/>
      <c r="E14" s="13"/>
      <c r="F14" s="21">
        <f>IF(B14="","",SUMIF('Dış Maliyetler'!$C$6:$C$45,B14,'Dış Maliyetler'!$F$6:$F$45))</f>
      </c>
      <c r="G14" s="21">
        <f>IF(B14="","",SUMIF('İç Maliyetler'!$B$6:$B$45,B14,'İç Maliyetler'!$H$6:$H$45))</f>
      </c>
      <c r="H14" s="21">
        <f>IF(B14="","",F14+G14)</f>
      </c>
      <c r="I14" s="21">
        <f>IF(B14="","",IFERROR(H14/D14,"Kişi sayısı girin"))</f>
      </c>
      <c r="J14" s="12"/>
    </row>
    <row r="15" spans="1:10" x14ac:dyDescent="0.25">
      <c r="A15" s="6">
        <v>10</v>
      </c>
      <c r="B15" s="14"/>
      <c r="C15" s="14"/>
      <c r="D15" s="25"/>
      <c r="E15" s="13"/>
      <c r="F15" s="21">
        <f>IF(B15="","",SUMIF('Dış Maliyetler'!$C$6:$C$45,B15,'Dış Maliyetler'!$F$6:$F$45))</f>
      </c>
      <c r="G15" s="21">
        <f>IF(B15="","",SUMIF('İç Maliyetler'!$B$6:$B$45,B15,'İç Maliyetler'!$H$6:$H$45))</f>
      </c>
      <c r="H15" s="21">
        <f>IF(B15="","",F15+G15)</f>
      </c>
      <c r="I15" s="21">
        <f>IF(B15="","",IFERROR(H15/D15,"Kişi sayısı girin"))</f>
      </c>
      <c r="J15" s="12"/>
    </row>
    <row r="16" spans="1:10" x14ac:dyDescent="0.25">
      <c r="A16" s="6">
        <v>11</v>
      </c>
      <c r="B16" s="14"/>
      <c r="C16" s="14"/>
      <c r="D16" s="25"/>
      <c r="E16" s="13"/>
      <c r="F16" s="21">
        <f>IF(B16="","",SUMIF('Dış Maliyetler'!$C$6:$C$45,B16,'Dış Maliyetler'!$F$6:$F$45))</f>
      </c>
      <c r="G16" s="21">
        <f>IF(B16="","",SUMIF('İç Maliyetler'!$B$6:$B$45,B16,'İç Maliyetler'!$H$6:$H$45))</f>
      </c>
      <c r="H16" s="21">
        <f>IF(B16="","",F16+G16)</f>
      </c>
      <c r="I16" s="21">
        <f>IF(B16="","",IFERROR(H16/D16,"Kişi sayısı girin"))</f>
      </c>
      <c r="J16" s="12"/>
    </row>
    <row r="17" spans="1:10" x14ac:dyDescent="0.25">
      <c r="A17" s="6">
        <v>12</v>
      </c>
      <c r="B17" s="14"/>
      <c r="C17" s="14"/>
      <c r="D17" s="25"/>
      <c r="E17" s="13"/>
      <c r="F17" s="21">
        <f>IF(B17="","",SUMIF('Dış Maliyetler'!$C$6:$C$45,B17,'Dış Maliyetler'!$F$6:$F$45))</f>
      </c>
      <c r="G17" s="21">
        <f>IF(B17="","",SUMIF('İç Maliyetler'!$B$6:$B$45,B17,'İç Maliyetler'!$H$6:$H$45))</f>
      </c>
      <c r="H17" s="21">
        <f>IF(B17="","",F17+G17)</f>
      </c>
      <c r="I17" s="21">
        <f>IF(B17="","",IFERROR(H17/D17,"Kişi sayısı girin"))</f>
      </c>
      <c r="J17" s="12"/>
    </row>
    <row r="18" spans="1:10" x14ac:dyDescent="0.25">
      <c r="A18" s="6">
        <v>13</v>
      </c>
      <c r="B18" s="14"/>
      <c r="C18" s="14"/>
      <c r="D18" s="25"/>
      <c r="E18" s="13"/>
      <c r="F18" s="21">
        <f>IF(B18="","",SUMIF('Dış Maliyetler'!$C$6:$C$45,B18,'Dış Maliyetler'!$F$6:$F$45))</f>
      </c>
      <c r="G18" s="21">
        <f>IF(B18="","",SUMIF('İç Maliyetler'!$B$6:$B$45,B18,'İç Maliyetler'!$H$6:$H$45))</f>
      </c>
      <c r="H18" s="21">
        <f>IF(B18="","",F18+G18)</f>
      </c>
      <c r="I18" s="21">
        <f>IF(B18="","",IFERROR(H18/D18,"Kişi sayısı girin"))</f>
      </c>
      <c r="J18" s="12"/>
    </row>
    <row r="19" spans="1:10" x14ac:dyDescent="0.25">
      <c r="A19" s="6">
        <v>14</v>
      </c>
      <c r="B19" s="14"/>
      <c r="C19" s="14"/>
      <c r="D19" s="25"/>
      <c r="E19" s="13"/>
      <c r="F19" s="21">
        <f>IF(B19="","",SUMIF('Dış Maliyetler'!$C$6:$C$45,B19,'Dış Maliyetler'!$F$6:$F$45))</f>
      </c>
      <c r="G19" s="21">
        <f>IF(B19="","",SUMIF('İç Maliyetler'!$B$6:$B$45,B19,'İç Maliyetler'!$H$6:$H$45))</f>
      </c>
      <c r="H19" s="21">
        <f>IF(B19="","",F19+G19)</f>
      </c>
      <c r="I19" s="21">
        <f>IF(B19="","",IFERROR(H19/D19,"Kişi sayısı girin"))</f>
      </c>
      <c r="J19" s="12"/>
    </row>
    <row r="20" spans="1:10" x14ac:dyDescent="0.25">
      <c r="A20" s="6">
        <v>15</v>
      </c>
      <c r="B20" s="14"/>
      <c r="C20" s="14"/>
      <c r="D20" s="25"/>
      <c r="E20" s="13"/>
      <c r="F20" s="21">
        <f>IF(B20="","",SUMIF('Dış Maliyetler'!$C$6:$C$45,B20,'Dış Maliyetler'!$F$6:$F$45))</f>
      </c>
      <c r="G20" s="21">
        <f>IF(B20="","",SUMIF('İç Maliyetler'!$B$6:$B$45,B20,'İç Maliyetler'!$H$6:$H$45))</f>
      </c>
      <c r="H20" s="21">
        <f>IF(B20="","",F20+G20)</f>
      </c>
      <c r="I20" s="21">
        <f>IF(B20="","",IFERROR(H20/D20,"Kişi sayısı girin"))</f>
      </c>
      <c r="J20" s="12"/>
    </row>
    <row r="21" spans="1:10" x14ac:dyDescent="0.25">
      <c r="A21" s="6">
        <v>16</v>
      </c>
      <c r="B21" s="14"/>
      <c r="C21" s="14"/>
      <c r="D21" s="25"/>
      <c r="E21" s="13"/>
      <c r="F21" s="21">
        <f>IF(B21="","",SUMIF('Dış Maliyetler'!$C$6:$C$45,B21,'Dış Maliyetler'!$F$6:$F$45))</f>
      </c>
      <c r="G21" s="21">
        <f>IF(B21="","",SUMIF('İç Maliyetler'!$B$6:$B$45,B21,'İç Maliyetler'!$H$6:$H$45))</f>
      </c>
      <c r="H21" s="21">
        <f>IF(B21="","",F21+G21)</f>
      </c>
      <c r="I21" s="21">
        <f>IF(B21="","",IFERROR(H21/D21,"Kişi sayısı girin"))</f>
      </c>
      <c r="J21" s="12"/>
    </row>
    <row r="22" spans="1:10" x14ac:dyDescent="0.25">
      <c r="A22" s="6">
        <v>17</v>
      </c>
      <c r="B22" s="14"/>
      <c r="C22" s="14"/>
      <c r="D22" s="25"/>
      <c r="E22" s="13"/>
      <c r="F22" s="21">
        <f>IF(B22="","",SUMIF('Dış Maliyetler'!$C$6:$C$45,B22,'Dış Maliyetler'!$F$6:$F$45))</f>
      </c>
      <c r="G22" s="21">
        <f>IF(B22="","",SUMIF('İç Maliyetler'!$B$6:$B$45,B22,'İç Maliyetler'!$H$6:$H$45))</f>
      </c>
      <c r="H22" s="21">
        <f>IF(B22="","",F22+G22)</f>
      </c>
      <c r="I22" s="21">
        <f>IF(B22="","",IFERROR(H22/D22,"Kişi sayısı girin"))</f>
      </c>
      <c r="J22" s="12"/>
    </row>
    <row r="23" spans="1:10" x14ac:dyDescent="0.25">
      <c r="A23" s="6">
        <v>18</v>
      </c>
      <c r="B23" s="14"/>
      <c r="C23" s="14"/>
      <c r="D23" s="25"/>
      <c r="E23" s="13"/>
      <c r="F23" s="21">
        <f>IF(B23="","",SUMIF('Dış Maliyetler'!$C$6:$C$45,B23,'Dış Maliyetler'!$F$6:$F$45))</f>
      </c>
      <c r="G23" s="21">
        <f>IF(B23="","",SUMIF('İç Maliyetler'!$B$6:$B$45,B23,'İç Maliyetler'!$H$6:$H$45))</f>
      </c>
      <c r="H23" s="21">
        <f>IF(B23="","",F23+G23)</f>
      </c>
      <c r="I23" s="21">
        <f>IF(B23="","",IFERROR(H23/D23,"Kişi sayısı girin"))</f>
      </c>
      <c r="J23" s="12"/>
    </row>
    <row r="24" spans="1:10" x14ac:dyDescent="0.25">
      <c r="A24" s="6">
        <v>19</v>
      </c>
      <c r="B24" s="14"/>
      <c r="C24" s="14"/>
      <c r="D24" s="25"/>
      <c r="E24" s="13"/>
      <c r="F24" s="21">
        <f>IF(B24="","",SUMIF('Dış Maliyetler'!$C$6:$C$45,B24,'Dış Maliyetler'!$F$6:$F$45))</f>
      </c>
      <c r="G24" s="21">
        <f>IF(B24="","",SUMIF('İç Maliyetler'!$B$6:$B$45,B24,'İç Maliyetler'!$H$6:$H$45))</f>
      </c>
      <c r="H24" s="21">
        <f>IF(B24="","",F24+G24)</f>
      </c>
      <c r="I24" s="21">
        <f>IF(B24="","",IFERROR(H24/D24,"Kişi sayısı girin"))</f>
      </c>
      <c r="J24" s="12"/>
    </row>
    <row r="25" spans="1:10" x14ac:dyDescent="0.25">
      <c r="A25" s="6">
        <v>20</v>
      </c>
      <c r="B25" s="14"/>
      <c r="C25" s="14"/>
      <c r="D25" s="25"/>
      <c r="E25" s="13"/>
      <c r="F25" s="21">
        <f>IF(B25="","",SUMIF('Dış Maliyetler'!$C$6:$C$45,B25,'Dış Maliyetler'!$F$6:$F$45))</f>
      </c>
      <c r="G25" s="21">
        <f>IF(B25="","",SUMIF('İç Maliyetler'!$B$6:$B$45,B25,'İç Maliyetler'!$H$6:$H$45))</f>
      </c>
      <c r="H25" s="21">
        <f>IF(B25="","",F25+G25)</f>
      </c>
      <c r="I25" s="21">
        <f>IF(B25="","",IFERROR(H25/D25,"Kişi sayısı girin"))</f>
      </c>
      <c r="J25" s="12"/>
    </row>
    <row r="26" spans="1:10" x14ac:dyDescent="0.25">
      <c r="A26" s="6">
        <v>21</v>
      </c>
      <c r="B26" s="14"/>
      <c r="C26" s="14"/>
      <c r="D26" s="25"/>
      <c r="E26" s="13"/>
      <c r="F26" s="21">
        <f>IF(B26="","",SUMIF('Dış Maliyetler'!$C$6:$C$45,B26,'Dış Maliyetler'!$F$6:$F$45))</f>
      </c>
      <c r="G26" s="21">
        <f>IF(B26="","",SUMIF('İç Maliyetler'!$B$6:$B$45,B26,'İç Maliyetler'!$H$6:$H$45))</f>
      </c>
      <c r="H26" s="21">
        <f>IF(B26="","",F26+G26)</f>
      </c>
      <c r="I26" s="21">
        <f>IF(B26="","",IFERROR(H26/D26,"Kişi sayısı girin"))</f>
      </c>
      <c r="J26" s="12"/>
    </row>
    <row r="27" spans="1:10" x14ac:dyDescent="0.25">
      <c r="A27" s="6">
        <v>22</v>
      </c>
      <c r="B27" s="14"/>
      <c r="C27" s="14"/>
      <c r="D27" s="25"/>
      <c r="E27" s="13"/>
      <c r="F27" s="21">
        <f>IF(B27="","",SUMIF('Dış Maliyetler'!$C$6:$C$45,B27,'Dış Maliyetler'!$F$6:$F$45))</f>
      </c>
      <c r="G27" s="21">
        <f>IF(B27="","",SUMIF('İç Maliyetler'!$B$6:$B$45,B27,'İç Maliyetler'!$H$6:$H$45))</f>
      </c>
      <c r="H27" s="21">
        <f>IF(B27="","",F27+G27)</f>
      </c>
      <c r="I27" s="21">
        <f>IF(B27="","",IFERROR(H27/D27,"Kişi sayısı girin"))</f>
      </c>
      <c r="J27" s="12"/>
    </row>
    <row r="28" spans="1:10" x14ac:dyDescent="0.25">
      <c r="A28" s="6">
        <v>23</v>
      </c>
      <c r="B28" s="14"/>
      <c r="C28" s="14"/>
      <c r="D28" s="25"/>
      <c r="E28" s="13"/>
      <c r="F28" s="21">
        <f>IF(B28="","",SUMIF('Dış Maliyetler'!$C$6:$C$45,B28,'Dış Maliyetler'!$F$6:$F$45))</f>
      </c>
      <c r="G28" s="21">
        <f>IF(B28="","",SUMIF('İç Maliyetler'!$B$6:$B$45,B28,'İç Maliyetler'!$H$6:$H$45))</f>
      </c>
      <c r="H28" s="21">
        <f>IF(B28="","",F28+G28)</f>
      </c>
      <c r="I28" s="21">
        <f>IF(B28="","",IFERROR(H28/D28,"Kişi sayısı girin"))</f>
      </c>
      <c r="J28" s="12"/>
    </row>
    <row r="29" spans="1:10" x14ac:dyDescent="0.25">
      <c r="A29" s="6">
        <v>24</v>
      </c>
      <c r="B29" s="14"/>
      <c r="C29" s="14"/>
      <c r="D29" s="25"/>
      <c r="E29" s="13"/>
      <c r="F29" s="21">
        <f>IF(B29="","",SUMIF('Dış Maliyetler'!$C$6:$C$45,B29,'Dış Maliyetler'!$F$6:$F$45))</f>
      </c>
      <c r="G29" s="21">
        <f>IF(B29="","",SUMIF('İç Maliyetler'!$B$6:$B$45,B29,'İç Maliyetler'!$H$6:$H$45))</f>
      </c>
      <c r="H29" s="21">
        <f>IF(B29="","",F29+G29)</f>
      </c>
      <c r="I29" s="21">
        <f>IF(B29="","",IFERROR(H29/D29,"Kişi sayısı girin"))</f>
      </c>
      <c r="J29" s="12"/>
    </row>
    <row r="30" spans="1:10" x14ac:dyDescent="0.25">
      <c r="A30" s="6">
        <v>25</v>
      </c>
      <c r="B30" s="14"/>
      <c r="C30" s="14"/>
      <c r="D30" s="25"/>
      <c r="E30" s="13"/>
      <c r="F30" s="21">
        <f>IF(B30="","",SUMIF('Dış Maliyetler'!$C$6:$C$45,B30,'Dış Maliyetler'!$F$6:$F$45))</f>
      </c>
      <c r="G30" s="21">
        <f>IF(B30="","",SUMIF('İç Maliyetler'!$B$6:$B$45,B30,'İç Maliyetler'!$H$6:$H$45))</f>
      </c>
      <c r="H30" s="21">
        <f>IF(B30="","",F30+G30)</f>
      </c>
      <c r="I30" s="21">
        <f>IF(B30="","",IFERROR(H30/D30,"Kişi sayısı girin"))</f>
      </c>
      <c r="J30" s="12"/>
    </row>
    <row r="31" spans="1:10" x14ac:dyDescent="0.25">
      <c r="A31" s="6">
        <v>26</v>
      </c>
      <c r="B31" s="14"/>
      <c r="C31" s="14"/>
      <c r="D31" s="25"/>
      <c r="E31" s="13"/>
      <c r="F31" s="21">
        <f>IF(B31="","",SUMIF('Dış Maliyetler'!$C$6:$C$45,B31,'Dış Maliyetler'!$F$6:$F$45))</f>
      </c>
      <c r="G31" s="21">
        <f>IF(B31="","",SUMIF('İç Maliyetler'!$B$6:$B$45,B31,'İç Maliyetler'!$H$6:$H$45))</f>
      </c>
      <c r="H31" s="21">
        <f>IF(B31="","",F31+G31)</f>
      </c>
      <c r="I31" s="21">
        <f>IF(B31="","",IFERROR(H31/D31,"Kişi sayısı girin"))</f>
      </c>
      <c r="J31" s="12"/>
    </row>
    <row r="32" spans="1:10" x14ac:dyDescent="0.25">
      <c r="A32" s="6">
        <v>27</v>
      </c>
      <c r="B32" s="14"/>
      <c r="C32" s="14"/>
      <c r="D32" s="25"/>
      <c r="E32" s="13"/>
      <c r="F32" s="21">
        <f>IF(B32="","",SUMIF('Dış Maliyetler'!$C$6:$C$45,B32,'Dış Maliyetler'!$F$6:$F$45))</f>
      </c>
      <c r="G32" s="21">
        <f>IF(B32="","",SUMIF('İç Maliyetler'!$B$6:$B$45,B32,'İç Maliyetler'!$H$6:$H$45))</f>
      </c>
      <c r="H32" s="21">
        <f>IF(B32="","",F32+G32)</f>
      </c>
      <c r="I32" s="21">
        <f>IF(B32="","",IFERROR(H32/D32,"Kişi sayısı girin"))</f>
      </c>
      <c r="J32" s="12"/>
    </row>
    <row r="33" spans="1:10" x14ac:dyDescent="0.25">
      <c r="A33" s="6">
        <v>28</v>
      </c>
      <c r="B33" s="14"/>
      <c r="C33" s="14"/>
      <c r="D33" s="25"/>
      <c r="E33" s="13"/>
      <c r="F33" s="21">
        <f>IF(B33="","",SUMIF('Dış Maliyetler'!$C$6:$C$45,B33,'Dış Maliyetler'!$F$6:$F$45))</f>
      </c>
      <c r="G33" s="21">
        <f>IF(B33="","",SUMIF('İç Maliyetler'!$B$6:$B$45,B33,'İç Maliyetler'!$H$6:$H$45))</f>
      </c>
      <c r="H33" s="21">
        <f>IF(B33="","",F33+G33)</f>
      </c>
      <c r="I33" s="21">
        <f>IF(B33="","",IFERROR(H33/D33,"Kişi sayısı girin"))</f>
      </c>
      <c r="J33" s="12"/>
    </row>
    <row r="34" spans="1:10" x14ac:dyDescent="0.25">
      <c r="A34" s="6">
        <v>29</v>
      </c>
      <c r="B34" s="14"/>
      <c r="C34" s="14"/>
      <c r="D34" s="25"/>
      <c r="E34" s="13"/>
      <c r="F34" s="21">
        <f>IF(B34="","",SUMIF('Dış Maliyetler'!$C$6:$C$45,B34,'Dış Maliyetler'!$F$6:$F$45))</f>
      </c>
      <c r="G34" s="21">
        <f>IF(B34="","",SUMIF('İç Maliyetler'!$B$6:$B$45,B34,'İç Maliyetler'!$H$6:$H$45))</f>
      </c>
      <c r="H34" s="21">
        <f>IF(B34="","",F34+G34)</f>
      </c>
      <c r="I34" s="21">
        <f>IF(B34="","",IFERROR(H34/D34,"Kişi sayısı girin"))</f>
      </c>
      <c r="J34" s="12"/>
    </row>
    <row r="35" spans="1:10" x14ac:dyDescent="0.25">
      <c r="A35" s="6">
        <v>30</v>
      </c>
      <c r="B35" s="14"/>
      <c r="C35" s="14"/>
      <c r="D35" s="25"/>
      <c r="E35" s="13"/>
      <c r="F35" s="21">
        <f>IF(B35="","",SUMIF('Dış Maliyetler'!$C$6:$C$45,B35,'Dış Maliyetler'!$F$6:$F$45))</f>
      </c>
      <c r="G35" s="21">
        <f>IF(B35="","",SUMIF('İç Maliyetler'!$B$6:$B$45,B35,'İç Maliyetler'!$H$6:$H$45))</f>
      </c>
      <c r="H35" s="21">
        <f>IF(B35="","",F35+G35)</f>
      </c>
      <c r="I35" s="21">
        <f>IF(B35="","",IFERROR(H35/D35,"Kişi sayısı girin"))</f>
      </c>
      <c r="J35" s="12"/>
    </row>
    <row r="36" ht="22" customHeight="1" spans="1:10" x14ac:dyDescent="0.25">
      <c r="A36" s="17" t="s">
        <v>26</v>
      </c>
      <c r="B36" s="17"/>
      <c r="C36" s="17"/>
      <c r="D36" s="26">
        <f>SUM(D6:D35)</f>
      </c>
      <c r="E36" s="18"/>
      <c r="F36" s="19">
        <f>SUM(F6:F35)</f>
      </c>
      <c r="G36" s="19">
        <f>SUM(G6:G35)</f>
      </c>
      <c r="H36" s="19">
        <f>SUM(H6:H35)</f>
      </c>
      <c r="I36" s="19"/>
      <c r="J36" s="17"/>
    </row>
  </sheetData>
  <autoFilter ref="A5:J5"/>
  <dataValidations count="2">
    <dataValidation type="date" operator="greaterThan" allowBlank="1" showErrorMessage="1" error="Geçerli bir tarih girin (GG.AA.YYYY)." sqref="E10:E35">
      <formula1>18264</formula1>
    </dataValidation>
    <dataValidation type="date" operator="greaterThan" allowBlank="1" showErrorMessage="1" error="Geçerli bir tarih girin (GG.AA.YYYY)." sqref="E6:E3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49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7" t="s">
        <v>50</v>
      </c>
    </row>
    <row r="6" ht="20" customHeight="1" spans="2:4" x14ac:dyDescent="0.25">
      <c r="B6" s="28" t="s">
        <v>51</v>
      </c>
      <c r="C6" s="29" t="s">
        <v>52</v>
      </c>
    </row>
    <row r="7" ht="20" customHeight="1" spans="2:4" x14ac:dyDescent="0.25">
      <c r="B7" s="28" t="s">
        <v>53</v>
      </c>
      <c r="C7" s="29" t="s">
        <v>52</v>
      </c>
    </row>
    <row r="8" ht="20" customHeight="1" spans="2:4" x14ac:dyDescent="0.25">
      <c r="B8" s="28" t="s">
        <v>54</v>
      </c>
      <c r="C8" s="30">
        <v>0</v>
      </c>
      <c r="D8" s="31" t="s">
        <v>55</v>
      </c>
    </row>
    <row r="9" ht="20" customHeight="1" spans="2:4" x14ac:dyDescent="0.25">
      <c r="B9" s="28" t="s">
        <v>56</v>
      </c>
      <c r="C9" s="30">
        <v>0</v>
      </c>
      <c r="D9" s="31" t="s">
        <v>57</v>
      </c>
    </row>
    <row r="10" ht="24" customHeight="1" spans="2:2" x14ac:dyDescent="0.25">
      <c r="B10" s="27" t="s">
        <v>58</v>
      </c>
    </row>
    <row r="11" ht="20" customHeight="1" spans="2:4" x14ac:dyDescent="0.25">
      <c r="B11" s="28" t="s">
        <v>59</v>
      </c>
      <c r="C11" s="32">
        <f>SUM('Dış Maliyetler'!$F$6:$F$45)</f>
      </c>
    </row>
    <row r="12" ht="20" customHeight="1" spans="2:4" x14ac:dyDescent="0.25">
      <c r="B12" s="28" t="s">
        <v>60</v>
      </c>
      <c r="C12" s="32">
        <f>SUM('İç Maliyetler'!$H$6:$H$45)</f>
      </c>
    </row>
    <row r="13" ht="20" customHeight="1" spans="2:4" x14ac:dyDescent="0.25">
      <c r="B13" s="28" t="s">
        <v>61</v>
      </c>
      <c r="C13" s="32">
        <f>C8+C9</f>
      </c>
    </row>
    <row r="14" ht="20" customHeight="1" spans="2:4" x14ac:dyDescent="0.25">
      <c r="B14" s="28" t="s">
        <v>62</v>
      </c>
      <c r="C14" s="32">
        <f>C11+C12+C13</f>
      </c>
    </row>
    <row r="15" ht="20" customHeight="1" spans="2:4" x14ac:dyDescent="0.25">
      <c r="B15" s="28" t="s">
        <v>63</v>
      </c>
      <c r="C15" s="33">
        <f>SUM('İşe Alımlar'!$D$6:$D$35)</f>
      </c>
    </row>
    <row r="16" ht="20" customHeight="1" spans="2:4" x14ac:dyDescent="0.25">
      <c r="B16" s="28" t="s">
        <v>64</v>
      </c>
      <c r="C16" s="32">
        <f>IFERROR(C14/C15,0)</f>
      </c>
      <c r="D16" s="31" t="s">
        <v>65</v>
      </c>
    </row>
    <row r="17" ht="20" customHeight="1" spans="2:4" x14ac:dyDescent="0.25">
      <c r="B17" s="28" t="s">
        <v>66</v>
      </c>
      <c r="C17" s="34">
        <f>IFERROR(C11/C14,0)</f>
      </c>
    </row>
    <row r="18" ht="20" customHeight="1" spans="2:4" x14ac:dyDescent="0.25">
      <c r="B18" s="28" t="s">
        <v>67</v>
      </c>
      <c r="C18" s="35">
        <f>IFERROR(INDEX('İşe Alımlar'!$B$6:$B$35,MATCH(MAX('İşe Alımlar'!$I$6:$I$35),'İşe Alımlar'!$I$6:$I$35,0)),"-")</f>
      </c>
    </row>
    <row r="19" ht="20" customHeight="1" spans="2:4" x14ac:dyDescent="0.25">
      <c r="B19" s="28" t="s">
        <v>68</v>
      </c>
      <c r="C19" s="32">
        <f>SUMIF('Dış Maliyetler'!$C$6:$C$45,"Genel",'Dış Maliyetler'!$F$6:$F$45)</f>
      </c>
      <c r="D19" s="31" t="s">
        <v>69</v>
      </c>
    </row>
    <row r="20" ht="24" customHeight="1" spans="2:2" x14ac:dyDescent="0.25">
      <c r="B20" s="27" t="s">
        <v>70</v>
      </c>
    </row>
    <row r="21" ht="20" customHeight="1" spans="2:4" x14ac:dyDescent="0.25">
      <c r="B21" s="28" t="s">
        <v>71</v>
      </c>
      <c r="C21" s="30">
        <v>0</v>
      </c>
      <c r="D21" s="31" t="s">
        <v>72</v>
      </c>
    </row>
    <row r="22" ht="20" customHeight="1" spans="2:4" x14ac:dyDescent="0.25">
      <c r="B22" s="28" t="s">
        <v>73</v>
      </c>
      <c r="C22" s="36">
        <v>225</v>
      </c>
      <c r="D22" s="31" t="s">
        <v>74</v>
      </c>
    </row>
    <row r="23" ht="20" customHeight="1" spans="2:4" x14ac:dyDescent="0.25">
      <c r="B23" s="28" t="s">
        <v>75</v>
      </c>
      <c r="C23" s="32">
        <f>IFERROR(C21/C22,0)</f>
      </c>
      <c r="D23" s="31" t="s">
        <v>76</v>
      </c>
    </row>
    <row r="24" ht="24" customHeight="1" spans="2:2" x14ac:dyDescent="0.25">
      <c r="B24" s="27" t="s">
        <v>77</v>
      </c>
    </row>
    <row r="25" ht="20" customHeight="1" spans="2:4" x14ac:dyDescent="0.25">
      <c r="B25" s="28" t="s">
        <v>13</v>
      </c>
      <c r="C25" s="32">
        <f>SUMIF('Dış Maliyetler'!$D$6:$D$45,"İlan yayını",'Dış Maliyetler'!$F$6:$F$45)</f>
      </c>
    </row>
    <row r="26" ht="20" customHeight="1" spans="2:4" x14ac:dyDescent="0.25">
      <c r="B26" s="28" t="s">
        <v>78</v>
      </c>
      <c r="C26" s="32">
        <f>SUMIF('Dış Maliyetler'!$D$6:$D$45,"Kariyer sitesi paketi",'Dış Maliyetler'!$F$6:$F$45)</f>
      </c>
    </row>
    <row r="27" ht="20" customHeight="1" spans="2:4" x14ac:dyDescent="0.25">
      <c r="B27" s="28" t="s">
        <v>79</v>
      </c>
      <c r="C27" s="32">
        <f>SUMIF('Dış Maliyetler'!$D$6:$D$45,"Danışmanlık / headhunter",'Dış Maliyetler'!$F$6:$F$45)</f>
      </c>
    </row>
    <row r="28" ht="20" customHeight="1" spans="2:4" x14ac:dyDescent="0.25">
      <c r="B28" s="28" t="s">
        <v>17</v>
      </c>
      <c r="C28" s="32">
        <f>SUMIF('Dış Maliyetler'!$D$6:$D$45,"Değerlendirme / test aracı",'Dış Maliyetler'!$F$6:$F$45)</f>
      </c>
    </row>
    <row r="29" ht="20" customHeight="1" spans="2:4" x14ac:dyDescent="0.25">
      <c r="B29" s="28" t="s">
        <v>80</v>
      </c>
      <c r="C29" s="32">
        <f>SUMIF('Dış Maliyetler'!$D$6:$D$45,"Aday seyahat-konaklama",'Dış Maliyetler'!$F$6:$F$45)</f>
      </c>
    </row>
    <row r="30" ht="20" customHeight="1" spans="2:4" x14ac:dyDescent="0.25">
      <c r="B30" s="28" t="s">
        <v>22</v>
      </c>
      <c r="C30" s="32">
        <f>SUMIF('Dış Maliyetler'!$D$6:$D$45,"Kariyer fuarı / etkinlik",'Dış Maliyetler'!$F$6:$F$45)</f>
      </c>
    </row>
    <row r="31" ht="20" customHeight="1" spans="2:4" x14ac:dyDescent="0.25">
      <c r="B31" s="28" t="s">
        <v>81</v>
      </c>
      <c r="C31" s="32">
        <f>SUMIF('Dış Maliyetler'!$D$6:$D$45,"İşveren markası içeriği",'Dış Maliyetler'!$F$6:$F$45)</f>
      </c>
    </row>
    <row r="32" ht="20" customHeight="1" spans="2:4" x14ac:dyDescent="0.25">
      <c r="B32" s="28" t="s">
        <v>82</v>
      </c>
      <c r="C32" s="32">
        <f>SUMIF('Dış Maliyetler'!$D$6:$D$45,"Belge doğrulama",'Dış Maliyetler'!$F$6:$F$45)</f>
      </c>
    </row>
    <row r="33" ht="20" customHeight="1" spans="2:4" x14ac:dyDescent="0.25">
      <c r="B33" s="28" t="s">
        <v>83</v>
      </c>
      <c r="C33" s="32">
        <f>SUMIF('Dış Maliyetler'!$D$6:$D$45,"Diğer dış gider",'Dış Maliyetler'!$F$6:$F$45)</f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84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7" t="s">
        <v>85</v>
      </c>
    </row>
    <row r="7" ht="22" customHeight="1" spans="2:2" x14ac:dyDescent="0.25">
      <c r="B7" s="38" t="s">
        <v>86</v>
      </c>
    </row>
    <row r="8" ht="30" customHeight="1" spans="2:2" x14ac:dyDescent="0.25">
      <c r="B8" s="37" t="s">
        <v>87</v>
      </c>
    </row>
    <row r="9" ht="45" customHeight="1" spans="2:2" x14ac:dyDescent="0.25">
      <c r="B9" s="37" t="s">
        <v>88</v>
      </c>
    </row>
    <row r="10" ht="45" customHeight="1" spans="2:2" x14ac:dyDescent="0.25">
      <c r="B10" s="37" t="s">
        <v>89</v>
      </c>
    </row>
    <row r="11" ht="18" customHeight="1" spans="2:2" x14ac:dyDescent="0.25">
      <c r="B11" s="37" t="s">
        <v>90</v>
      </c>
    </row>
    <row r="12" ht="45" customHeight="1" spans="2:2" x14ac:dyDescent="0.25">
      <c r="B12" s="37" t="s">
        <v>91</v>
      </c>
    </row>
    <row r="13" ht="30" customHeight="1" spans="2:2" x14ac:dyDescent="0.25">
      <c r="B13" s="37" t="s">
        <v>92</v>
      </c>
    </row>
    <row r="14" ht="30" customHeight="1" spans="2:2" x14ac:dyDescent="0.25">
      <c r="B14" s="37" t="s">
        <v>93</v>
      </c>
    </row>
    <row r="15" ht="8" customHeight="1" spans="2:2" x14ac:dyDescent="0.25">
      <c r="B15" s="37" t="s">
        <v>94</v>
      </c>
    </row>
    <row r="16" ht="30" customHeight="1" spans="2:2" x14ac:dyDescent="0.25">
      <c r="B16" s="39" t="s">
        <v>95</v>
      </c>
    </row>
    <row r="18" ht="20" customHeight="1" spans="2:2" x14ac:dyDescent="0.25">
      <c r="B18" s="40" t="s">
        <v>96</v>
      </c>
    </row>
    <row r="19" ht="30" customHeight="1" spans="2:2" x14ac:dyDescent="0.25">
      <c r="B19" s="37" t="s">
        <v>97</v>
      </c>
    </row>
    <row r="21" ht="18" customHeight="1" spans="2:2" x14ac:dyDescent="0.25">
      <c r="B21" s="41" t="s">
        <v>98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Dış Maliyetler</vt:lpstr>
      <vt:lpstr>İç Maliyetler</vt:lpstr>
      <vt:lpstr>İşe Alımlar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İşe Alım Maliyeti Hesaplama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