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Yıllık Takvim" state="visible" r:id="rId4"/>
    <sheet sheetId="2" name="Aylık Özet" state="visible" r:id="rId5"/>
    <sheet sheetId="3" name="Özet" state="visible" r:id="rId6"/>
    <sheet sheetId="4" name="Nasıl Kullanılır" state="visible" r:id="rId7"/>
  </sheets>
  <definedNames>
    <definedName name="_xlnm.Print_Titles" localSheetId="0">'Yıllık Takvim'!$5:$5</definedName>
    <definedName name="_xlnm.Print_Titles" localSheetId="1">'Aylık Özet'!$5:$5</definedName>
  </definedNames>
  <calcPr calcId="171027"/>
</workbook>
</file>

<file path=xl/sharedStrings.xml><?xml version="1.0" encoding="utf-8"?>
<sst xmlns="http://schemas.openxmlformats.org/spreadsheetml/2006/main" count="353" uniqueCount="148">
  <si>
    <t>İK Takvimi</t>
  </si>
  <si>
    <t>[Şirket Unvanı]  ·  Yıl: [2027]  ·  Hazırlayan: [Ad Soyad]</t>
  </si>
  <si>
    <t>ikpartner.com  ·  Ücretsiz İK şablonu  ·  0538 949 22 87</t>
  </si>
  <si>
    <t>Sıra</t>
  </si>
  <si>
    <t>Kategori</t>
  </si>
  <si>
    <t>Görev</t>
  </si>
  <si>
    <t>Sıklık</t>
  </si>
  <si>
    <t>Sorumlu</t>
  </si>
  <si>
    <t>Oca</t>
  </si>
  <si>
    <t>Şub</t>
  </si>
  <si>
    <t>Mar</t>
  </si>
  <si>
    <t>Nis</t>
  </si>
  <si>
    <t>May</t>
  </si>
  <si>
    <t>Haz</t>
  </si>
  <si>
    <t>Tem</t>
  </si>
  <si>
    <t>Ağu</t>
  </si>
  <si>
    <t>Eyl</t>
  </si>
  <si>
    <t>Eki</t>
  </si>
  <si>
    <t>Kas</t>
  </si>
  <si>
    <t>Ara</t>
  </si>
  <si>
    <t>Son Gün / Not</t>
  </si>
  <si>
    <t>Plan</t>
  </si>
  <si>
    <t>Biten</t>
  </si>
  <si>
    <t>Oran</t>
  </si>
  <si>
    <t>Bordro</t>
  </si>
  <si>
    <t>Puantajın kapatılması; fazla çalışma ve izinlerin bordroya aktarılması</t>
  </si>
  <si>
    <t>Aylık</t>
  </si>
  <si>
    <t>İK / Bordro</t>
  </si>
  <si>
    <t>P</t>
  </si>
  <si>
    <t>[Ay sonu — iç takvim]</t>
  </si>
  <si>
    <t>Ücret ödemesi ve ücret hesap pusulalarının çalışanlara verilmesi</t>
  </si>
  <si>
    <t>[Ödeme günü — sözleşme / iç politika]</t>
  </si>
  <si>
    <t>SGK</t>
  </si>
  <si>
    <t>Aylık prim ve hizmet bilgilerinin bildirimi (MUHSGK) ve tahakkuk kontrolü</t>
  </si>
  <si>
    <t>Mali Müşavir</t>
  </si>
  <si>
    <t>[Son gün — mali müşavirle teyit]</t>
  </si>
  <si>
    <t>İşe giriş / işten çıkış bildirgelerinin ve çıkış kodlarının kontrolü</t>
  </si>
  <si>
    <t>İK</t>
  </si>
  <si>
    <t>[Yasal süre — SGK duyurularıyla teyit]</t>
  </si>
  <si>
    <t>Asgari ücret desteği ve teşvik uygunluğunun kontrolü</t>
  </si>
  <si>
    <t>[Kontrol günü]</t>
  </si>
  <si>
    <t>Uyum</t>
  </si>
  <si>
    <t>Fazla çalışma onayları ve yıllık 270 saat sınırının izlenmesi</t>
  </si>
  <si>
    <t>Engelli istihdam yükümlülüğünün kontrolü (50+ işçi, %3)</t>
  </si>
  <si>
    <t>İşyeri bazında</t>
  </si>
  <si>
    <t>Belirli süreli sözleşme bitişleri ve deneme süresi sonları</t>
  </si>
  <si>
    <t>Personel takip tablosundan</t>
  </si>
  <si>
    <t>Kıdem tazminatı tavanı ve dönemsel parametrelerin güncellenmesi</t>
  </si>
  <si>
    <t>Altı Aylık</t>
  </si>
  <si>
    <t>Ocak ve Temmuz dönemleri</t>
  </si>
  <si>
    <t>Asgari ücret, vergi dilimleri ve SGK sınırlarının sisteme işlenmesi</t>
  </si>
  <si>
    <t>Yıllık</t>
  </si>
  <si>
    <t>[Resmî Gazete duyurusuna göre]</t>
  </si>
  <si>
    <t>Özlük dosyalarının tamlık kontrolü</t>
  </si>
  <si>
    <t>Üç Aylık</t>
  </si>
  <si>
    <t>Özlük kontrol listesiyle</t>
  </si>
  <si>
    <t>İzin</t>
  </si>
  <si>
    <t>Yıllık izin planının hazırlanması ve duyurulması</t>
  </si>
  <si>
    <t>İK / Yöneticiler</t>
  </si>
  <si>
    <t>[Plan tarihi]</t>
  </si>
  <si>
    <t>İzin bakiyelerinin kontrolü ve birikmiş izinlerin planlanması</t>
  </si>
  <si>
    <t>Performans</t>
  </si>
  <si>
    <t>Yıllık hedeflerin belirlenmesi ve çalışanlarla paylaşılması</t>
  </si>
  <si>
    <t>Yöneticiler</t>
  </si>
  <si>
    <t>Ara dönem performans ve gelişim görüşmeleri</t>
  </si>
  <si>
    <t>Yıl sonu performans değerlendirmesi ve kalibrasyon</t>
  </si>
  <si>
    <t>Ücret gözden geçirme ve bütçe planlaması</t>
  </si>
  <si>
    <t>İK / Finans</t>
  </si>
  <si>
    <t>Eğitim</t>
  </si>
  <si>
    <t>Eğitim ihtiyaç analizi ve yıllık eğitim planının onayı</t>
  </si>
  <si>
    <t>Eğitim planı gerçekleşme kontrolü ve raporlama</t>
  </si>
  <si>
    <t>İSG</t>
  </si>
  <si>
    <t>İSG eğitimi yenileme tarihlerinin kontrolü</t>
  </si>
  <si>
    <t>İSG Uzmanı</t>
  </si>
  <si>
    <t>[Tehlike sınıfına göre]</t>
  </si>
  <si>
    <t>Periyodik sağlık muayenesi planının kontrolü</t>
  </si>
  <si>
    <t>İşyeri Hekimi</t>
  </si>
  <si>
    <t>Risk değerlendirmesi geçerlilik kontrolü (2 / 4 / 6 yıl)</t>
  </si>
  <si>
    <t>Çok tehlikeli / tehlikeli / az tehlikeli</t>
  </si>
  <si>
    <t>Acil durum tatbikatı ve acil durum ekiplerinin güncellenmesi</t>
  </si>
  <si>
    <t>[Tatbikat tarihi]</t>
  </si>
  <si>
    <t>KVKK</t>
  </si>
  <si>
    <t>Kişisel verilerin periyodik imhası (en geç 6 ayda bir)</t>
  </si>
  <si>
    <t>KVKK Sorumlusu</t>
  </si>
  <si>
    <t>İmha politikasına göre</t>
  </si>
  <si>
    <t>Aydınlatma metinleri ve veri envanterinin gözden geçirilmesi</t>
  </si>
  <si>
    <t>Organizasyon</t>
  </si>
  <si>
    <t>Organizasyon şeması ve görev tanımlarının gözden geçirilmesi</t>
  </si>
  <si>
    <t>İşgücü planlaması ve gelecek yıl kadro bütçesi</t>
  </si>
  <si>
    <t>İşe Alım</t>
  </si>
  <si>
    <t>Oryantasyon programının ve işe alım süreçlerinin gözden geçirilmesi</t>
  </si>
  <si>
    <t>Çalışan Deneyimi</t>
  </si>
  <si>
    <t>Çalışan bağlılık / memnuniyet anketi ve aksiyon planı</t>
  </si>
  <si>
    <t>Çalışan el kitabı ve politikaların güncellenmesi</t>
  </si>
  <si>
    <t>Ay</t>
  </si>
  <si>
    <t>Planlanan</t>
  </si>
  <si>
    <t>Tamamlanan</t>
  </si>
  <si>
    <t>Geciken</t>
  </si>
  <si>
    <t>Bekleyen</t>
  </si>
  <si>
    <t>Tamamlanma</t>
  </si>
  <si>
    <t>Not</t>
  </si>
  <si>
    <t>Ocak</t>
  </si>
  <si>
    <t>Şubat</t>
  </si>
  <si>
    <t>Mart</t>
  </si>
  <si>
    <t>Nisan</t>
  </si>
  <si>
    <t>Mayıs</t>
  </si>
  <si>
    <t>Haziran</t>
  </si>
  <si>
    <t>Temmuz</t>
  </si>
  <si>
    <t>Ağustos</t>
  </si>
  <si>
    <t>Eylül</t>
  </si>
  <si>
    <t>Ekim</t>
  </si>
  <si>
    <t>Kasım</t>
  </si>
  <si>
    <t>Aralık</t>
  </si>
  <si>
    <t>YIL</t>
  </si>
  <si>
    <t>İK Takvimi Özeti</t>
  </si>
  <si>
    <t>Takvim Bilgileri</t>
  </si>
  <si>
    <t>Şirket</t>
  </si>
  <si>
    <t>[Şirket Unvanı]</t>
  </si>
  <si>
    <t>Takvim yılı</t>
  </si>
  <si>
    <t>[2027]</t>
  </si>
  <si>
    <t>Takvim sorumlusu</t>
  </si>
  <si>
    <t>[Ad Soyad]</t>
  </si>
  <si>
    <t>Mali müşavir / bordro sorumlusu</t>
  </si>
  <si>
    <t>[Ad Soyad / Firma]</t>
  </si>
  <si>
    <t>İlerleme</t>
  </si>
  <si>
    <t>Takvimdeki görev sayısı</t>
  </si>
  <si>
    <t>Yıl boyunca planlanan iş adedi</t>
  </si>
  <si>
    <t>Tamamlanan iş adedi</t>
  </si>
  <si>
    <t>Geciken iş adedi</t>
  </si>
  <si>
    <t>Yıllık tamamlanma oranı</t>
  </si>
  <si>
    <t>Hatırlatma</t>
  </si>
  <si>
    <t>Resmî son günler</t>
  </si>
  <si>
    <t>[Mali müşavirle teyit]</t>
  </si>
  <si>
    <t>Şablon resmî son gün vermez; güncel SGK ve GİB duyurularını izleyin.</t>
  </si>
  <si>
    <t>Nasıl Kullanılır?</t>
  </si>
  <si>
    <t>Bordro, SGK, izin, performans, eğitim, İSG, KVKK ve organizasyon başlıklarındaki tekrar eden İK görevlerini 12 aylık tek bir takvimde planlayıp ay ay takip etmenizi sağlayan yıllık İK takvimi şablonu. Resmî son günler işletmeye ve güncel duyurulara göre değişebildiği için şablonda yer tutucu olarak bırakılmıştır.</t>
  </si>
  <si>
    <t>Kullanım adımları</t>
  </si>
  <si>
    <t>1. Yıllık Takvim sayfasındaki hazır görevleri işletmenize göre düzenleyin; gerekmeyenleri silin, kendi görevlerinizi boş satırlara ekleyin ve her görev için bir sorumlu yazın.</t>
  </si>
  <si>
    <t>2. Ay sütunlarında açılır listeden işaret seçin: P = planlandı, ✓ = tamamlandı, G = gecikti. Görev tamamlandığında P işaretini ✓ ile değiştirin.</t>
  </si>
  <si>
    <t>3. Son Gün / Not sütunundaki köşeli parantezli alanları doldurun. Beyanname, bildirge ve ödeme son günlerini mali müşavirinizle ve güncel SGK / GİB duyurularıyla teyit ederek yazın; şablon resmî son gün vermez.</t>
  </si>
  <si>
    <t>4. Plan, Biten ve Oran sütunları her görevin yıllık ilerlemesini; Aylık Özet sayfası her ayın planlanan, tamamlanan ve geciken görev sayısını otomatik gösterir.</t>
  </si>
  <si>
    <t>5. Takvimi yıl başında yönetimle paylaşın, her ay başında o ayın sütununu kontrol edin ve ay sonunda durumu güncelleyin.</t>
  </si>
  <si>
    <t>6. Mevzuat değişikliklerinde (ör. asgari ücret, kıdem tazminatı tavanı, izin süreleri) ilgili görevleri ve politikalarınızı güncelleyin.</t>
  </si>
  <si>
    <t/>
  </si>
  <si>
    <t>Renk kodları: lacivert başlıklar sütun adlarını, gri zeminli hücreler otomatik hesaplanan formülleri gösterir; bu hücrelere veri girmeyin. Açılır listeli hücrelerde yalnızca listedeki değerler kabul edilir.</t>
  </si>
  <si>
    <t>Önemli</t>
  </si>
  <si>
    <t>Bu şablon İK Partner tarafından genel bilgilendirme amacıyla hazırlanmıştır; işletmenize ve güncel mevzuata göre uyarlanmalıdır. Hukuki sonuç doğuran belgelerde hukuk danışmanınıza başvurun.</t>
  </si>
  <si>
    <t>Şablonu işletmenize uyarlamak veya İK süreçlerinizi birlikte kurmak için: ikpartner.com  ·  0538 949 22 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</si>
</sst>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color theme="1"/>
      <family val="2"/>
      <scheme val="minor"/>
      <sz val="11"/>
      <name val="Calibri"/>
    </font>
    <font>
      <b/>
      <color rgb="FF0E2849"/>
      <sz val="18"/>
      <name val="Calibri"/>
    </font>
    <font>
      <color rgb="FF5A6B82"/>
      <sz val="10"/>
      <name val="Calibri"/>
    </font>
    <font>
      <color rgb="FF13B8A7"/>
      <sz val="9"/>
      <name val="Calibri"/>
    </font>
    <font>
      <b/>
      <color rgb="FFFFFFFF"/>
      <sz val="10"/>
      <name val="Calibri"/>
    </font>
    <font>
      <color rgb="FF8C9BB0"/>
      <sz val="10"/>
      <name val="Calibri"/>
    </font>
    <font>
      <color rgb="FF3A4A61"/>
      <sz val="10"/>
      <name val="Calibri"/>
    </font>
    <font>
      <color rgb="FF0E2849"/>
      <sz val="10"/>
      <name val="Calibri"/>
    </font>
    <font>
      <b/>
      <color rgb="FF0E2849"/>
      <sz val="10"/>
      <name val="Calibri"/>
    </font>
    <font>
      <b/>
      <color rgb="FF13B8A7"/>
      <sz val="12"/>
      <name val="Calibri"/>
    </font>
    <font>
      <b/>
      <color rgb="FF1D5888"/>
      <sz val="11"/>
      <name val="Calibri"/>
    </font>
    <font>
      <b/>
      <color rgb="FF0E2849"/>
      <sz val="11"/>
      <name val="Calibri"/>
    </font>
    <font>
      <i/>
      <color rgb="FF5A6B82"/>
      <sz val="9"/>
      <name val="Calibri"/>
    </font>
    <font>
      <b/>
      <color rgb="FF0E2849"/>
      <sz val="12"/>
      <name val="Calibri"/>
    </font>
    <font>
      <i/>
      <color rgb="FF5A6B82"/>
      <sz val="10"/>
      <name val="Calibri"/>
    </font>
    <font>
      <b/>
      <color rgb="FF0B7F74"/>
      <sz val="11"/>
      <name val="Calibri"/>
    </font>
    <font>
      <b/>
      <color rgb="FF13B8A7"/>
      <sz val="10"/>
      <name val="Calibri"/>
    </font>
  </fonts>
  <fills count="6">
    <fill>
      <patternFill patternType="none"/>
    </fill>
    <fill>
      <patternFill patternType="gray125"/>
    </fill>
    <fill>
      <patternFill patternType="solid">
        <fgColor rgb="FF0E2849"/>
      </patternFill>
    </fill>
    <fill>
      <patternFill patternType="solid">
        <fgColor rgb="FFF5F8FB"/>
      </patternFill>
    </fill>
    <fill>
      <patternFill patternType="solid">
        <fgColor rgb="FFE3F6F4"/>
      </patternFill>
    </fill>
    <fill>
      <patternFill patternType="solid">
        <fgColor rgb="FFEAF1F8"/>
      </patternFill>
    </fill>
  </fills>
  <borders count="4">
    <border>
      <left/>
      <right/>
      <top/>
      <bottom/>
      <diagonal/>
    </border>
    <border>
      <left/>
      <right/>
      <top style="medium">
        <color rgb="FF13B8A7"/>
      </top>
      <bottom/>
      <diagonal/>
    </border>
    <border>
      <left style="thin">
        <color rgb="FFDCE4EE"/>
      </left>
      <right style="thin">
        <color rgb="FFDCE4EE"/>
      </right>
      <top style="thin">
        <color rgb="FFDCE4EE"/>
      </top>
      <bottom style="thin">
        <color rgb="FFDCE4EE"/>
      </bottom>
      <diagonal/>
    </border>
    <border>
      <left style="thin">
        <color rgb="FFDCE4EE"/>
      </left>
      <right style="thin">
        <color rgb="FFDCE4EE"/>
      </right>
      <top style="medium">
        <color rgb="FF13B8A7"/>
      </top>
      <bottom style="thin">
        <color rgb="FFDCE4EE"/>
      </bottom>
      <diagonal/>
    </border>
  </borders>
  <cellStyleXfs count="1">
    <xf numFmtId="0" fontId="0" fillId="0" borderId="0"/>
  </cellStyleXfs>
  <cellXfs count="25">
    <xf numFmtId="0" fontId="0" fillId="0" borderId="0" xfId="0"/>
    <xf numFmtId="0" fontId="1" fillId="0" borderId="0" xfId="0" applyFont="1" applyAlignment="1">
      <alignment vertical="center"/>
    </xf>
    <xf numFmtId="0" fontId="2" fillId="0" borderId="0" xfId="0" applyFont="1"/>
    <xf numFmtId="0" fontId="3" fillId="0" borderId="0" xfId="0" applyFont="1"/>
    <xf numFmtId="0" fontId="0" fillId="0" borderId="1" xfId="0" applyBorder="1"/>
    <xf numFmtId="0" fontId="4" fillId="2" borderId="2" xfId="0" applyFont="1" applyFill="1" applyBorder="1" applyAlignment="1">
      <alignment horizontal="center" vertical="center" wrapText="1"/>
    </xf>
    <xf numFmtId="0" fontId="5" fillId="0" borderId="2" xfId="0" applyFont="1" applyBorder="1" applyAlignment="1">
      <alignment horizontal="center"/>
    </xf>
    <xf numFmtId="0" fontId="6" fillId="0" borderId="2" xfId="0" applyFont="1" applyBorder="1" applyAlignment="1">
      <alignment horizontal="center"/>
    </xf>
    <xf numFmtId="0" fontId="6" fillId="0" borderId="2" xfId="0" applyFont="1" applyBorder="1"/>
    <xf numFmtId="3" fontId="7" fillId="3" borderId="2" xfId="0" applyNumberFormat="1" applyFont="1" applyFill="1" applyBorder="1"/>
    <xf numFmtId="9" fontId="7" fillId="3" borderId="2" xfId="0" applyNumberFormat="1" applyFont="1" applyFill="1" applyBorder="1"/>
    <xf numFmtId="0" fontId="8" fillId="4" borderId="3" xfId="0" applyFont="1" applyFill="1" applyBorder="1"/>
    <xf numFmtId="3" fontId="8" fillId="4" borderId="3" xfId="0" applyNumberFormat="1" applyFont="1" applyFill="1" applyBorder="1"/>
    <xf numFmtId="9" fontId="8" fillId="4" borderId="3" xfId="0" applyNumberFormat="1" applyFont="1" applyFill="1" applyBorder="1"/>
    <xf numFmtId="0" fontId="9" fillId="0" borderId="0" xfId="0" applyFont="1"/>
    <xf numFmtId="0" fontId="8" fillId="3" borderId="2" xfId="0" applyFont="1" applyFill="1" applyBorder="1"/>
    <xf numFmtId="0" fontId="10" fillId="5" borderId="2" xfId="0" applyFont="1" applyFill="1" applyBorder="1" applyAlignment="1">
      <alignment horizontal="right"/>
    </xf>
    <xf numFmtId="3" fontId="11" fillId="0" borderId="2" xfId="0" applyNumberFormat="1" applyFont="1" applyBorder="1" applyAlignment="1">
      <alignment horizontal="right"/>
    </xf>
    <xf numFmtId="9" fontId="11" fillId="0" borderId="2" xfId="0" applyNumberFormat="1" applyFont="1" applyBorder="1" applyAlignment="1">
      <alignment horizontal="right"/>
    </xf>
    <xf numFmtId="0" fontId="12" fillId="0" borderId="0" xfId="0" applyFont="1"/>
    <xf numFmtId="0" fontId="6"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cellXfs>
  <cellStyles count="1">
    <cellStyle name="Normal" xfId="0" builtinId="0"/>
  </cellStyles>
  <dxfs count="37">
    <dxf>
      <font>
        <color rgb="FF067647"/>
      </font>
      <fill>
        <patternFill patternType="solid">
          <bgColor rgb="FFDFF5EA"/>
        </patternFill>
      </fill>
    </dxf>
    <dxf>
      <font>
        <color rgb="FFB42318"/>
      </font>
      <fill>
        <patternFill patternType="solid">
          <bgColor rgb="FFFDE2E1"/>
        </patternFill>
      </fill>
    </dxf>
    <dxf>
      <font>
        <color rgb="FF1F4E79"/>
      </font>
      <fill>
        <patternFill patternType="solid">
          <bgColor rgb="FFEAF1F8"/>
        </patternFill>
      </fill>
    </dxf>
    <dxf>
      <font>
        <color rgb="FF067647"/>
      </font>
      <fill>
        <patternFill patternType="solid">
          <bgColor rgb="FFDFF5EA"/>
        </patternFill>
      </fill>
    </dxf>
    <dxf>
      <font>
        <color rgb="FFB42318"/>
      </font>
      <fill>
        <patternFill patternType="solid">
          <bgColor rgb="FFFDE2E1"/>
        </patternFill>
      </fill>
    </dxf>
    <dxf>
      <font>
        <color rgb="FF1F4E79"/>
      </font>
      <fill>
        <patternFill patternType="solid">
          <bgColor rgb="FFEAF1F8"/>
        </patternFill>
      </fill>
    </dxf>
    <dxf>
      <font>
        <color rgb="FF067647"/>
      </font>
      <fill>
        <patternFill patternType="solid">
          <bgColor rgb="FFDFF5EA"/>
        </patternFill>
      </fill>
    </dxf>
    <dxf>
      <font>
        <color rgb="FFB42318"/>
      </font>
      <fill>
        <patternFill patternType="solid">
          <bgColor rgb="FFFDE2E1"/>
        </patternFill>
      </fill>
    </dxf>
    <dxf>
      <font>
        <color rgb="FF1F4E79"/>
      </font>
      <fill>
        <patternFill patternType="solid">
          <bgColor rgb="FFEAF1F8"/>
        </patternFill>
      </fill>
    </dxf>
    <dxf>
      <font>
        <color rgb="FF067647"/>
      </font>
      <fill>
        <patternFill patternType="solid">
          <bgColor rgb="FFDFF5EA"/>
        </patternFill>
      </fill>
    </dxf>
    <dxf>
      <font>
        <color rgb="FFB42318"/>
      </font>
      <fill>
        <patternFill patternType="solid">
          <bgColor rgb="FFFDE2E1"/>
        </patternFill>
      </fill>
    </dxf>
    <dxf>
      <font>
        <color rgb="FF1F4E79"/>
      </font>
      <fill>
        <patternFill patternType="solid">
          <bgColor rgb="FFEAF1F8"/>
        </patternFill>
      </fill>
    </dxf>
    <dxf>
      <font>
        <color rgb="FF067647"/>
      </font>
      <fill>
        <patternFill patternType="solid">
          <bgColor rgb="FFDFF5EA"/>
        </patternFill>
      </fill>
    </dxf>
    <dxf>
      <font>
        <color rgb="FFB42318"/>
      </font>
      <fill>
        <patternFill patternType="solid">
          <bgColor rgb="FFFDE2E1"/>
        </patternFill>
      </fill>
    </dxf>
    <dxf>
      <font>
        <color rgb="FF1F4E79"/>
      </font>
      <fill>
        <patternFill patternType="solid">
          <bgColor rgb="FFEAF1F8"/>
        </patternFill>
      </fill>
    </dxf>
    <dxf>
      <font>
        <color rgb="FF067647"/>
      </font>
      <fill>
        <patternFill patternType="solid">
          <bgColor rgb="FFDFF5EA"/>
        </patternFill>
      </fill>
    </dxf>
    <dxf>
      <font>
        <color rgb="FFB42318"/>
      </font>
      <fill>
        <patternFill patternType="solid">
          <bgColor rgb="FFFDE2E1"/>
        </patternFill>
      </fill>
    </dxf>
    <dxf>
      <font>
        <color rgb="FF1F4E79"/>
      </font>
      <fill>
        <patternFill patternType="solid">
          <bgColor rgb="FFEAF1F8"/>
        </patternFill>
      </fill>
    </dxf>
    <dxf>
      <font>
        <color rgb="FF067647"/>
      </font>
      <fill>
        <patternFill patternType="solid">
          <bgColor rgb="FFDFF5EA"/>
        </patternFill>
      </fill>
    </dxf>
    <dxf>
      <font>
        <color rgb="FFB42318"/>
      </font>
      <fill>
        <patternFill patternType="solid">
          <bgColor rgb="FFFDE2E1"/>
        </patternFill>
      </fill>
    </dxf>
    <dxf>
      <font>
        <color rgb="FF1F4E79"/>
      </font>
      <fill>
        <patternFill patternType="solid">
          <bgColor rgb="FFEAF1F8"/>
        </patternFill>
      </fill>
    </dxf>
    <dxf>
      <font>
        <color rgb="FF067647"/>
      </font>
      <fill>
        <patternFill patternType="solid">
          <bgColor rgb="FFDFF5EA"/>
        </patternFill>
      </fill>
    </dxf>
    <dxf>
      <font>
        <color rgb="FFB42318"/>
      </font>
      <fill>
        <patternFill patternType="solid">
          <bgColor rgb="FFFDE2E1"/>
        </patternFill>
      </fill>
    </dxf>
    <dxf>
      <font>
        <color rgb="FF1F4E79"/>
      </font>
      <fill>
        <patternFill patternType="solid">
          <bgColor rgb="FFEAF1F8"/>
        </patternFill>
      </fill>
    </dxf>
    <dxf>
      <font>
        <color rgb="FF067647"/>
      </font>
      <fill>
        <patternFill patternType="solid">
          <bgColor rgb="FFDFF5EA"/>
        </patternFill>
      </fill>
    </dxf>
    <dxf>
      <font>
        <color rgb="FFB42318"/>
      </font>
      <fill>
        <patternFill patternType="solid">
          <bgColor rgb="FFFDE2E1"/>
        </patternFill>
      </fill>
    </dxf>
    <dxf>
      <font>
        <color rgb="FF1F4E79"/>
      </font>
      <fill>
        <patternFill patternType="solid">
          <bgColor rgb="FFEAF1F8"/>
        </patternFill>
      </fill>
    </dxf>
    <dxf>
      <font>
        <color rgb="FF067647"/>
      </font>
      <fill>
        <patternFill patternType="solid">
          <bgColor rgb="FFDFF5EA"/>
        </patternFill>
      </fill>
    </dxf>
    <dxf>
      <font>
        <color rgb="FFB42318"/>
      </font>
      <fill>
        <patternFill patternType="solid">
          <bgColor rgb="FFFDE2E1"/>
        </patternFill>
      </fill>
    </dxf>
    <dxf>
      <font>
        <color rgb="FF1F4E79"/>
      </font>
      <fill>
        <patternFill patternType="solid">
          <bgColor rgb="FFEAF1F8"/>
        </patternFill>
      </fill>
    </dxf>
    <dxf>
      <font>
        <color rgb="FF067647"/>
      </font>
      <fill>
        <patternFill patternType="solid">
          <bgColor rgb="FFDFF5EA"/>
        </patternFill>
      </fill>
    </dxf>
    <dxf>
      <font>
        <color rgb="FFB42318"/>
      </font>
      <fill>
        <patternFill patternType="solid">
          <bgColor rgb="FFFDE2E1"/>
        </patternFill>
      </fill>
    </dxf>
    <dxf>
      <font>
        <color rgb="FF1F4E79"/>
      </font>
      <fill>
        <patternFill patternType="solid">
          <bgColor rgb="FFEAF1F8"/>
        </patternFill>
      </fill>
    </dxf>
    <dxf>
      <font>
        <color rgb="FF067647"/>
      </font>
      <fill>
        <patternFill patternType="solid">
          <bgColor rgb="FFDFF5EA"/>
        </patternFill>
      </fill>
    </dxf>
    <dxf>
      <font>
        <color rgb="FFB42318"/>
      </font>
      <fill>
        <patternFill patternType="solid">
          <bgColor rgb="FFFDE2E1"/>
        </patternFill>
      </fill>
    </dxf>
    <dxf>
      <font>
        <color rgb="FF1F4E79"/>
      </font>
      <fill>
        <patternFill patternType="solid">
          <bgColor rgb="FFEAF1F8"/>
        </patternFill>
      </fill>
    </dxf>
    <dxf>
      <fill>
        <patternFill patternType="solid">
          <bgColor rgb="FFFDE2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0"/>
  <sheetViews>
    <sheetView workbookViewId="0" showGridLines="0">
      <pane xSplit="3" ySplit="5" topLeftCell="D6" activePane="bottomRight" state="frozen"/>
      <selection pane="bottomRight"/>
    </sheetView>
  </sheetViews>
  <sheetFormatPr defaultRowHeight="15" outlineLevelRow="0" outlineLevelCol="0" x14ac:dyDescent="55"/>
  <cols>
    <col min="1" max="1" width="7" customWidth="1"/>
    <col min="2" max="2" width="14" customWidth="1"/>
    <col min="3" max="3" width="54" customWidth="1"/>
    <col min="4" max="4" width="11" customWidth="1"/>
    <col min="5" max="5" width="14" customWidth="1"/>
    <col min="6" max="17" width="5.2" customWidth="1"/>
    <col min="18" max="18" width="34" customWidth="1"/>
    <col min="19" max="20" width="7" customWidth="1"/>
    <col min="21" max="21" width="8" customWidth="1"/>
  </cols>
  <sheetData>
    <row r="1" ht="34" customHeight="1" spans="2:2" x14ac:dyDescent="0.25">
      <c r="B1" s="1" t="s">
        <v>0</v>
      </c>
    </row>
    <row r="2" ht="18" customHeight="1" spans="2:2" x14ac:dyDescent="0.25">
      <c r="B2" s="2" t="s">
        <v>1</v>
      </c>
    </row>
    <row r="3" ht="16" customHeight="1" spans="2:2" x14ac:dyDescent="0.25">
      <c r="B3" s="3" t="s">
        <v>2</v>
      </c>
    </row>
    <row r="4" spans="1:21" x14ac:dyDescent="0.25">
      <c r="A4" s="4"/>
      <c r="B4" s="4"/>
      <c r="C4" s="4"/>
      <c r="D4" s="4"/>
      <c r="E4" s="4"/>
      <c r="F4" s="4"/>
      <c r="G4" s="4"/>
      <c r="H4" s="4"/>
      <c r="I4" s="4"/>
      <c r="J4" s="4"/>
      <c r="K4" s="4"/>
      <c r="L4" s="4"/>
      <c r="M4" s="4"/>
      <c r="N4" s="4"/>
      <c r="O4" s="4"/>
      <c r="P4" s="4"/>
      <c r="Q4" s="4"/>
      <c r="R4" s="4"/>
      <c r="S4" s="4"/>
      <c r="T4" s="4"/>
      <c r="U4" s="4"/>
    </row>
    <row r="5" ht="30" customHeight="1" spans="1:21" x14ac:dyDescent="0.25">
      <c r="A5" s="5" t="s">
        <v>3</v>
      </c>
      <c r="B5" s="5" t="s">
        <v>4</v>
      </c>
      <c r="C5" s="5" t="s">
        <v>5</v>
      </c>
      <c r="D5" s="5" t="s">
        <v>6</v>
      </c>
      <c r="E5" s="5" t="s">
        <v>7</v>
      </c>
      <c r="F5" s="5" t="s">
        <v>8</v>
      </c>
      <c r="G5" s="5" t="s">
        <v>9</v>
      </c>
      <c r="H5" s="5" t="s">
        <v>10</v>
      </c>
      <c r="I5" s="5" t="s">
        <v>11</v>
      </c>
      <c r="J5" s="5" t="s">
        <v>12</v>
      </c>
      <c r="K5" s="5" t="s">
        <v>13</v>
      </c>
      <c r="L5" s="5" t="s">
        <v>14</v>
      </c>
      <c r="M5" s="5" t="s">
        <v>15</v>
      </c>
      <c r="N5" s="5" t="s">
        <v>16</v>
      </c>
      <c r="O5" s="5" t="s">
        <v>17</v>
      </c>
      <c r="P5" s="5" t="s">
        <v>18</v>
      </c>
      <c r="Q5" s="5" t="s">
        <v>19</v>
      </c>
      <c r="R5" s="5" t="s">
        <v>20</v>
      </c>
      <c r="S5" s="5" t="s">
        <v>21</v>
      </c>
      <c r="T5" s="5" t="s">
        <v>22</v>
      </c>
      <c r="U5" s="5" t="s">
        <v>23</v>
      </c>
    </row>
    <row r="6" ht="18" customHeight="1" spans="1:21" x14ac:dyDescent="0.25">
      <c r="A6" s="6">
        <v>1</v>
      </c>
      <c r="B6" s="7" t="s">
        <v>24</v>
      </c>
      <c r="C6" s="8" t="s">
        <v>25</v>
      </c>
      <c r="D6" s="7" t="s">
        <v>26</v>
      </c>
      <c r="E6" s="8" t="s">
        <v>27</v>
      </c>
      <c r="F6" s="7" t="s">
        <v>28</v>
      </c>
      <c r="G6" s="7" t="s">
        <v>28</v>
      </c>
      <c r="H6" s="7" t="s">
        <v>28</v>
      </c>
      <c r="I6" s="7" t="s">
        <v>28</v>
      </c>
      <c r="J6" s="7" t="s">
        <v>28</v>
      </c>
      <c r="K6" s="7" t="s">
        <v>28</v>
      </c>
      <c r="L6" s="7" t="s">
        <v>28</v>
      </c>
      <c r="M6" s="7" t="s">
        <v>28</v>
      </c>
      <c r="N6" s="7" t="s">
        <v>28</v>
      </c>
      <c r="O6" s="7" t="s">
        <v>28</v>
      </c>
      <c r="P6" s="7" t="s">
        <v>28</v>
      </c>
      <c r="Q6" s="7" t="s">
        <v>28</v>
      </c>
      <c r="R6" s="8" t="s">
        <v>29</v>
      </c>
      <c r="S6" s="9">
        <f>IF(C6="","",COUNTA(F6:Q6))</f>
      </c>
      <c r="T6" s="9">
        <f>IF(C6="","",COUNTIF(F6:Q6,"✓"))</f>
      </c>
      <c r="U6" s="10">
        <f>IF(OR(C6="",S6=0),"",T6/S6)</f>
      </c>
    </row>
    <row r="7" ht="18" customHeight="1" spans="1:21" x14ac:dyDescent="0.25">
      <c r="A7" s="6">
        <v>2</v>
      </c>
      <c r="B7" s="7" t="s">
        <v>24</v>
      </c>
      <c r="C7" s="8" t="s">
        <v>30</v>
      </c>
      <c r="D7" s="7" t="s">
        <v>26</v>
      </c>
      <c r="E7" s="8" t="s">
        <v>24</v>
      </c>
      <c r="F7" s="7" t="s">
        <v>28</v>
      </c>
      <c r="G7" s="7" t="s">
        <v>28</v>
      </c>
      <c r="H7" s="7" t="s">
        <v>28</v>
      </c>
      <c r="I7" s="7" t="s">
        <v>28</v>
      </c>
      <c r="J7" s="7" t="s">
        <v>28</v>
      </c>
      <c r="K7" s="7" t="s">
        <v>28</v>
      </c>
      <c r="L7" s="7" t="s">
        <v>28</v>
      </c>
      <c r="M7" s="7" t="s">
        <v>28</v>
      </c>
      <c r="N7" s="7" t="s">
        <v>28</v>
      </c>
      <c r="O7" s="7" t="s">
        <v>28</v>
      </c>
      <c r="P7" s="7" t="s">
        <v>28</v>
      </c>
      <c r="Q7" s="7" t="s">
        <v>28</v>
      </c>
      <c r="R7" s="8" t="s">
        <v>31</v>
      </c>
      <c r="S7" s="9">
        <f>IF(C7="","",COUNTA(F7:Q7))</f>
      </c>
      <c r="T7" s="9">
        <f>IF(C7="","",COUNTIF(F7:Q7,"✓"))</f>
      </c>
      <c r="U7" s="10">
        <f>IF(OR(C7="",S7=0),"",T7/S7)</f>
      </c>
    </row>
    <row r="8" ht="18" customHeight="1" spans="1:21" x14ac:dyDescent="0.25">
      <c r="A8" s="6">
        <v>3</v>
      </c>
      <c r="B8" s="7" t="s">
        <v>32</v>
      </c>
      <c r="C8" s="8" t="s">
        <v>33</v>
      </c>
      <c r="D8" s="7" t="s">
        <v>26</v>
      </c>
      <c r="E8" s="8" t="s">
        <v>34</v>
      </c>
      <c r="F8" s="7" t="s">
        <v>28</v>
      </c>
      <c r="G8" s="7" t="s">
        <v>28</v>
      </c>
      <c r="H8" s="7" t="s">
        <v>28</v>
      </c>
      <c r="I8" s="7" t="s">
        <v>28</v>
      </c>
      <c r="J8" s="7" t="s">
        <v>28</v>
      </c>
      <c r="K8" s="7" t="s">
        <v>28</v>
      </c>
      <c r="L8" s="7" t="s">
        <v>28</v>
      </c>
      <c r="M8" s="7" t="s">
        <v>28</v>
      </c>
      <c r="N8" s="7" t="s">
        <v>28</v>
      </c>
      <c r="O8" s="7" t="s">
        <v>28</v>
      </c>
      <c r="P8" s="7" t="s">
        <v>28</v>
      </c>
      <c r="Q8" s="7" t="s">
        <v>28</v>
      </c>
      <c r="R8" s="8" t="s">
        <v>35</v>
      </c>
      <c r="S8" s="9">
        <f>IF(C8="","",COUNTA(F8:Q8))</f>
      </c>
      <c r="T8" s="9">
        <f>IF(C8="","",COUNTIF(F8:Q8,"✓"))</f>
      </c>
      <c r="U8" s="10">
        <f>IF(OR(C8="",S8=0),"",T8/S8)</f>
      </c>
    </row>
    <row r="9" ht="18" customHeight="1" spans="1:21" x14ac:dyDescent="0.25">
      <c r="A9" s="6">
        <v>4</v>
      </c>
      <c r="B9" s="7" t="s">
        <v>32</v>
      </c>
      <c r="C9" s="8" t="s">
        <v>36</v>
      </c>
      <c r="D9" s="7" t="s">
        <v>26</v>
      </c>
      <c r="E9" s="8" t="s">
        <v>37</v>
      </c>
      <c r="F9" s="7" t="s">
        <v>28</v>
      </c>
      <c r="G9" s="7" t="s">
        <v>28</v>
      </c>
      <c r="H9" s="7" t="s">
        <v>28</v>
      </c>
      <c r="I9" s="7" t="s">
        <v>28</v>
      </c>
      <c r="J9" s="7" t="s">
        <v>28</v>
      </c>
      <c r="K9" s="7" t="s">
        <v>28</v>
      </c>
      <c r="L9" s="7" t="s">
        <v>28</v>
      </c>
      <c r="M9" s="7" t="s">
        <v>28</v>
      </c>
      <c r="N9" s="7" t="s">
        <v>28</v>
      </c>
      <c r="O9" s="7" t="s">
        <v>28</v>
      </c>
      <c r="P9" s="7" t="s">
        <v>28</v>
      </c>
      <c r="Q9" s="7" t="s">
        <v>28</v>
      </c>
      <c r="R9" s="8" t="s">
        <v>38</v>
      </c>
      <c r="S9" s="9">
        <f>IF(C9="","",COUNTA(F9:Q9))</f>
      </c>
      <c r="T9" s="9">
        <f>IF(C9="","",COUNTIF(F9:Q9,"✓"))</f>
      </c>
      <c r="U9" s="10">
        <f>IF(OR(C9="",S9=0),"",T9/S9)</f>
      </c>
    </row>
    <row r="10" ht="18" customHeight="1" spans="1:21" x14ac:dyDescent="0.25">
      <c r="A10" s="6">
        <v>5</v>
      </c>
      <c r="B10" s="7" t="s">
        <v>32</v>
      </c>
      <c r="C10" s="8" t="s">
        <v>39</v>
      </c>
      <c r="D10" s="7" t="s">
        <v>26</v>
      </c>
      <c r="E10" s="8" t="s">
        <v>34</v>
      </c>
      <c r="F10" s="7" t="s">
        <v>28</v>
      </c>
      <c r="G10" s="7" t="s">
        <v>28</v>
      </c>
      <c r="H10" s="7" t="s">
        <v>28</v>
      </c>
      <c r="I10" s="7" t="s">
        <v>28</v>
      </c>
      <c r="J10" s="7" t="s">
        <v>28</v>
      </c>
      <c r="K10" s="7" t="s">
        <v>28</v>
      </c>
      <c r="L10" s="7" t="s">
        <v>28</v>
      </c>
      <c r="M10" s="7" t="s">
        <v>28</v>
      </c>
      <c r="N10" s="7" t="s">
        <v>28</v>
      </c>
      <c r="O10" s="7" t="s">
        <v>28</v>
      </c>
      <c r="P10" s="7" t="s">
        <v>28</v>
      </c>
      <c r="Q10" s="7" t="s">
        <v>28</v>
      </c>
      <c r="R10" s="8" t="s">
        <v>40</v>
      </c>
      <c r="S10" s="9">
        <f>IF(C10="","",COUNTA(F10:Q10))</f>
      </c>
      <c r="T10" s="9">
        <f>IF(C10="","",COUNTIF(F10:Q10,"✓"))</f>
      </c>
      <c r="U10" s="10">
        <f>IF(OR(C10="",S10=0),"",T10/S10)</f>
      </c>
    </row>
    <row r="11" ht="18" customHeight="1" spans="1:21" x14ac:dyDescent="0.25">
      <c r="A11" s="6">
        <v>6</v>
      </c>
      <c r="B11" s="7" t="s">
        <v>41</v>
      </c>
      <c r="C11" s="8" t="s">
        <v>42</v>
      </c>
      <c r="D11" s="7" t="s">
        <v>26</v>
      </c>
      <c r="E11" s="8" t="s">
        <v>37</v>
      </c>
      <c r="F11" s="7" t="s">
        <v>28</v>
      </c>
      <c r="G11" s="7" t="s">
        <v>28</v>
      </c>
      <c r="H11" s="7" t="s">
        <v>28</v>
      </c>
      <c r="I11" s="7" t="s">
        <v>28</v>
      </c>
      <c r="J11" s="7" t="s">
        <v>28</v>
      </c>
      <c r="K11" s="7" t="s">
        <v>28</v>
      </c>
      <c r="L11" s="7" t="s">
        <v>28</v>
      </c>
      <c r="M11" s="7" t="s">
        <v>28</v>
      </c>
      <c r="N11" s="7" t="s">
        <v>28</v>
      </c>
      <c r="O11" s="7" t="s">
        <v>28</v>
      </c>
      <c r="P11" s="7" t="s">
        <v>28</v>
      </c>
      <c r="Q11" s="7" t="s">
        <v>28</v>
      </c>
      <c r="R11" s="8"/>
      <c r="S11" s="9">
        <f>IF(C11="","",COUNTA(F11:Q11))</f>
      </c>
      <c r="T11" s="9">
        <f>IF(C11="","",COUNTIF(F11:Q11,"✓"))</f>
      </c>
      <c r="U11" s="10">
        <f>IF(OR(C11="",S11=0),"",T11/S11)</f>
      </c>
    </row>
    <row r="12" ht="18" customHeight="1" spans="1:21" x14ac:dyDescent="0.25">
      <c r="A12" s="6">
        <v>7</v>
      </c>
      <c r="B12" s="7" t="s">
        <v>41</v>
      </c>
      <c r="C12" s="8" t="s">
        <v>43</v>
      </c>
      <c r="D12" s="7" t="s">
        <v>26</v>
      </c>
      <c r="E12" s="8" t="s">
        <v>37</v>
      </c>
      <c r="F12" s="7" t="s">
        <v>28</v>
      </c>
      <c r="G12" s="7" t="s">
        <v>28</v>
      </c>
      <c r="H12" s="7" t="s">
        <v>28</v>
      </c>
      <c r="I12" s="7" t="s">
        <v>28</v>
      </c>
      <c r="J12" s="7" t="s">
        <v>28</v>
      </c>
      <c r="K12" s="7" t="s">
        <v>28</v>
      </c>
      <c r="L12" s="7" t="s">
        <v>28</v>
      </c>
      <c r="M12" s="7" t="s">
        <v>28</v>
      </c>
      <c r="N12" s="7" t="s">
        <v>28</v>
      </c>
      <c r="O12" s="7" t="s">
        <v>28</v>
      </c>
      <c r="P12" s="7" t="s">
        <v>28</v>
      </c>
      <c r="Q12" s="7" t="s">
        <v>28</v>
      </c>
      <c r="R12" s="8" t="s">
        <v>44</v>
      </c>
      <c r="S12" s="9">
        <f>IF(C12="","",COUNTA(F12:Q12))</f>
      </c>
      <c r="T12" s="9">
        <f>IF(C12="","",COUNTIF(F12:Q12,"✓"))</f>
      </c>
      <c r="U12" s="10">
        <f>IF(OR(C12="",S12=0),"",T12/S12)</f>
      </c>
    </row>
    <row r="13" ht="18" customHeight="1" spans="1:21" x14ac:dyDescent="0.25">
      <c r="A13" s="6">
        <v>8</v>
      </c>
      <c r="B13" s="7" t="s">
        <v>41</v>
      </c>
      <c r="C13" s="8" t="s">
        <v>45</v>
      </c>
      <c r="D13" s="7" t="s">
        <v>26</v>
      </c>
      <c r="E13" s="8" t="s">
        <v>37</v>
      </c>
      <c r="F13" s="7" t="s">
        <v>28</v>
      </c>
      <c r="G13" s="7" t="s">
        <v>28</v>
      </c>
      <c r="H13" s="7" t="s">
        <v>28</v>
      </c>
      <c r="I13" s="7" t="s">
        <v>28</v>
      </c>
      <c r="J13" s="7" t="s">
        <v>28</v>
      </c>
      <c r="K13" s="7" t="s">
        <v>28</v>
      </c>
      <c r="L13" s="7" t="s">
        <v>28</v>
      </c>
      <c r="M13" s="7" t="s">
        <v>28</v>
      </c>
      <c r="N13" s="7" t="s">
        <v>28</v>
      </c>
      <c r="O13" s="7" t="s">
        <v>28</v>
      </c>
      <c r="P13" s="7" t="s">
        <v>28</v>
      </c>
      <c r="Q13" s="7" t="s">
        <v>28</v>
      </c>
      <c r="R13" s="8" t="s">
        <v>46</v>
      </c>
      <c r="S13" s="9">
        <f>IF(C13="","",COUNTA(F13:Q13))</f>
      </c>
      <c r="T13" s="9">
        <f>IF(C13="","",COUNTIF(F13:Q13,"✓"))</f>
      </c>
      <c r="U13" s="10">
        <f>IF(OR(C13="",S13=0),"",T13/S13)</f>
      </c>
    </row>
    <row r="14" ht="18" customHeight="1" spans="1:21" x14ac:dyDescent="0.25">
      <c r="A14" s="6">
        <v>9</v>
      </c>
      <c r="B14" s="7" t="s">
        <v>41</v>
      </c>
      <c r="C14" s="8" t="s">
        <v>47</v>
      </c>
      <c r="D14" s="7" t="s">
        <v>48</v>
      </c>
      <c r="E14" s="8" t="s">
        <v>24</v>
      </c>
      <c r="F14" s="7" t="s">
        <v>28</v>
      </c>
      <c r="G14" s="7"/>
      <c r="H14" s="7"/>
      <c r="I14" s="7"/>
      <c r="J14" s="7"/>
      <c r="K14" s="7"/>
      <c r="L14" s="7" t="s">
        <v>28</v>
      </c>
      <c r="M14" s="7"/>
      <c r="N14" s="7"/>
      <c r="O14" s="7"/>
      <c r="P14" s="7"/>
      <c r="Q14" s="7"/>
      <c r="R14" s="8" t="s">
        <v>49</v>
      </c>
      <c r="S14" s="9">
        <f>IF(C14="","",COUNTA(F14:Q14))</f>
      </c>
      <c r="T14" s="9">
        <f>IF(C14="","",COUNTIF(F14:Q14,"✓"))</f>
      </c>
      <c r="U14" s="10">
        <f>IF(OR(C14="",S14=0),"",T14/S14)</f>
      </c>
    </row>
    <row r="15" ht="18" customHeight="1" spans="1:21" x14ac:dyDescent="0.25">
      <c r="A15" s="6">
        <v>10</v>
      </c>
      <c r="B15" s="7" t="s">
        <v>41</v>
      </c>
      <c r="C15" s="8" t="s">
        <v>50</v>
      </c>
      <c r="D15" s="7" t="s">
        <v>51</v>
      </c>
      <c r="E15" s="8" t="s">
        <v>24</v>
      </c>
      <c r="F15" s="7" t="s">
        <v>28</v>
      </c>
      <c r="G15" s="7"/>
      <c r="H15" s="7"/>
      <c r="I15" s="7"/>
      <c r="J15" s="7"/>
      <c r="K15" s="7"/>
      <c r="L15" s="7"/>
      <c r="M15" s="7"/>
      <c r="N15" s="7"/>
      <c r="O15" s="7"/>
      <c r="P15" s="7"/>
      <c r="Q15" s="7"/>
      <c r="R15" s="8" t="s">
        <v>52</v>
      </c>
      <c r="S15" s="9">
        <f>IF(C15="","",COUNTA(F15:Q15))</f>
      </c>
      <c r="T15" s="9">
        <f>IF(C15="","",COUNTIF(F15:Q15,"✓"))</f>
      </c>
      <c r="U15" s="10">
        <f>IF(OR(C15="",S15=0),"",T15/S15)</f>
      </c>
    </row>
    <row r="16" ht="18" customHeight="1" spans="1:21" x14ac:dyDescent="0.25">
      <c r="A16" s="6">
        <v>11</v>
      </c>
      <c r="B16" s="7" t="s">
        <v>41</v>
      </c>
      <c r="C16" s="8" t="s">
        <v>53</v>
      </c>
      <c r="D16" s="7" t="s">
        <v>54</v>
      </c>
      <c r="E16" s="8" t="s">
        <v>37</v>
      </c>
      <c r="F16" s="7"/>
      <c r="G16" s="7"/>
      <c r="H16" s="7" t="s">
        <v>28</v>
      </c>
      <c r="I16" s="7"/>
      <c r="J16" s="7"/>
      <c r="K16" s="7" t="s">
        <v>28</v>
      </c>
      <c r="L16" s="7"/>
      <c r="M16" s="7"/>
      <c r="N16" s="7" t="s">
        <v>28</v>
      </c>
      <c r="O16" s="7"/>
      <c r="P16" s="7"/>
      <c r="Q16" s="7" t="s">
        <v>28</v>
      </c>
      <c r="R16" s="8" t="s">
        <v>55</v>
      </c>
      <c r="S16" s="9">
        <f>IF(C16="","",COUNTA(F16:Q16))</f>
      </c>
      <c r="T16" s="9">
        <f>IF(C16="","",COUNTIF(F16:Q16,"✓"))</f>
      </c>
      <c r="U16" s="10">
        <f>IF(OR(C16="",S16=0),"",T16/S16)</f>
      </c>
    </row>
    <row r="17" ht="18" customHeight="1" spans="1:21" x14ac:dyDescent="0.25">
      <c r="A17" s="6">
        <v>12</v>
      </c>
      <c r="B17" s="7" t="s">
        <v>56</v>
      </c>
      <c r="C17" s="8" t="s">
        <v>57</v>
      </c>
      <c r="D17" s="7" t="s">
        <v>51</v>
      </c>
      <c r="E17" s="8" t="s">
        <v>58</v>
      </c>
      <c r="F17" s="7" t="s">
        <v>28</v>
      </c>
      <c r="G17" s="7"/>
      <c r="H17" s="7"/>
      <c r="I17" s="7"/>
      <c r="J17" s="7"/>
      <c r="K17" s="7"/>
      <c r="L17" s="7"/>
      <c r="M17" s="7"/>
      <c r="N17" s="7"/>
      <c r="O17" s="7"/>
      <c r="P17" s="7"/>
      <c r="Q17" s="7"/>
      <c r="R17" s="8" t="s">
        <v>59</v>
      </c>
      <c r="S17" s="9">
        <f>IF(C17="","",COUNTA(F17:Q17))</f>
      </c>
      <c r="T17" s="9">
        <f>IF(C17="","",COUNTIF(F17:Q17,"✓"))</f>
      </c>
      <c r="U17" s="10">
        <f>IF(OR(C17="",S17=0),"",T17/S17)</f>
      </c>
    </row>
    <row r="18" ht="18" customHeight="1" spans="1:21" x14ac:dyDescent="0.25">
      <c r="A18" s="6">
        <v>13</v>
      </c>
      <c r="B18" s="7" t="s">
        <v>56</v>
      </c>
      <c r="C18" s="8" t="s">
        <v>60</v>
      </c>
      <c r="D18" s="7" t="s">
        <v>48</v>
      </c>
      <c r="E18" s="8" t="s">
        <v>37</v>
      </c>
      <c r="F18" s="7"/>
      <c r="G18" s="7"/>
      <c r="H18" s="7"/>
      <c r="I18" s="7"/>
      <c r="J18" s="7"/>
      <c r="K18" s="7" t="s">
        <v>28</v>
      </c>
      <c r="L18" s="7"/>
      <c r="M18" s="7"/>
      <c r="N18" s="7"/>
      <c r="O18" s="7"/>
      <c r="P18" s="7"/>
      <c r="Q18" s="7" t="s">
        <v>28</v>
      </c>
      <c r="R18" s="8"/>
      <c r="S18" s="9">
        <f>IF(C18="","",COUNTA(F18:Q18))</f>
      </c>
      <c r="T18" s="9">
        <f>IF(C18="","",COUNTIF(F18:Q18,"✓"))</f>
      </c>
      <c r="U18" s="10">
        <f>IF(OR(C18="",S18=0),"",T18/S18)</f>
      </c>
    </row>
    <row r="19" ht="18" customHeight="1" spans="1:21" x14ac:dyDescent="0.25">
      <c r="A19" s="6">
        <v>14</v>
      </c>
      <c r="B19" s="7" t="s">
        <v>61</v>
      </c>
      <c r="C19" s="8" t="s">
        <v>62</v>
      </c>
      <c r="D19" s="7" t="s">
        <v>51</v>
      </c>
      <c r="E19" s="8" t="s">
        <v>63</v>
      </c>
      <c r="F19" s="7" t="s">
        <v>28</v>
      </c>
      <c r="G19" s="7"/>
      <c r="H19" s="7"/>
      <c r="I19" s="7"/>
      <c r="J19" s="7"/>
      <c r="K19" s="7"/>
      <c r="L19" s="7"/>
      <c r="M19" s="7"/>
      <c r="N19" s="7"/>
      <c r="O19" s="7"/>
      <c r="P19" s="7"/>
      <c r="Q19" s="7"/>
      <c r="R19" s="8"/>
      <c r="S19" s="9">
        <f>IF(C19="","",COUNTA(F19:Q19))</f>
      </c>
      <c r="T19" s="9">
        <f>IF(C19="","",COUNTIF(F19:Q19,"✓"))</f>
      </c>
      <c r="U19" s="10">
        <f>IF(OR(C19="",S19=0),"",T19/S19)</f>
      </c>
    </row>
    <row r="20" ht="18" customHeight="1" spans="1:21" x14ac:dyDescent="0.25">
      <c r="A20" s="6">
        <v>15</v>
      </c>
      <c r="B20" s="7" t="s">
        <v>61</v>
      </c>
      <c r="C20" s="8" t="s">
        <v>64</v>
      </c>
      <c r="D20" s="7" t="s">
        <v>51</v>
      </c>
      <c r="E20" s="8" t="s">
        <v>63</v>
      </c>
      <c r="F20" s="7"/>
      <c r="G20" s="7"/>
      <c r="H20" s="7"/>
      <c r="I20" s="7"/>
      <c r="J20" s="7"/>
      <c r="K20" s="7"/>
      <c r="L20" s="7" t="s">
        <v>28</v>
      </c>
      <c r="M20" s="7"/>
      <c r="N20" s="7"/>
      <c r="O20" s="7"/>
      <c r="P20" s="7"/>
      <c r="Q20" s="7"/>
      <c r="R20" s="8"/>
      <c r="S20" s="9">
        <f>IF(C20="","",COUNTA(F20:Q20))</f>
      </c>
      <c r="T20" s="9">
        <f>IF(C20="","",COUNTIF(F20:Q20,"✓"))</f>
      </c>
      <c r="U20" s="10">
        <f>IF(OR(C20="",S20=0),"",T20/S20)</f>
      </c>
    </row>
    <row r="21" ht="18" customHeight="1" spans="1:21" x14ac:dyDescent="0.25">
      <c r="A21" s="6">
        <v>16</v>
      </c>
      <c r="B21" s="7" t="s">
        <v>61</v>
      </c>
      <c r="C21" s="8" t="s">
        <v>65</v>
      </c>
      <c r="D21" s="7" t="s">
        <v>51</v>
      </c>
      <c r="E21" s="8" t="s">
        <v>58</v>
      </c>
      <c r="F21" s="7"/>
      <c r="G21" s="7"/>
      <c r="H21" s="7"/>
      <c r="I21" s="7"/>
      <c r="J21" s="7"/>
      <c r="K21" s="7"/>
      <c r="L21" s="7"/>
      <c r="M21" s="7"/>
      <c r="N21" s="7"/>
      <c r="O21" s="7"/>
      <c r="P21" s="7"/>
      <c r="Q21" s="7" t="s">
        <v>28</v>
      </c>
      <c r="R21" s="8"/>
      <c r="S21" s="9">
        <f>IF(C21="","",COUNTA(F21:Q21))</f>
      </c>
      <c r="T21" s="9">
        <f>IF(C21="","",COUNTIF(F21:Q21,"✓"))</f>
      </c>
      <c r="U21" s="10">
        <f>IF(OR(C21="",S21=0),"",T21/S21)</f>
      </c>
    </row>
    <row r="22" ht="18" customHeight="1" spans="1:21" x14ac:dyDescent="0.25">
      <c r="A22" s="6">
        <v>17</v>
      </c>
      <c r="B22" s="7" t="s">
        <v>61</v>
      </c>
      <c r="C22" s="8" t="s">
        <v>66</v>
      </c>
      <c r="D22" s="7" t="s">
        <v>51</v>
      </c>
      <c r="E22" s="8" t="s">
        <v>67</v>
      </c>
      <c r="F22" s="7"/>
      <c r="G22" s="7"/>
      <c r="H22" s="7"/>
      <c r="I22" s="7"/>
      <c r="J22" s="7"/>
      <c r="K22" s="7"/>
      <c r="L22" s="7"/>
      <c r="M22" s="7"/>
      <c r="N22" s="7"/>
      <c r="O22" s="7"/>
      <c r="P22" s="7" t="s">
        <v>28</v>
      </c>
      <c r="Q22" s="7"/>
      <c r="R22" s="8"/>
      <c r="S22" s="9">
        <f>IF(C22="","",COUNTA(F22:Q22))</f>
      </c>
      <c r="T22" s="9">
        <f>IF(C22="","",COUNTIF(F22:Q22,"✓"))</f>
      </c>
      <c r="U22" s="10">
        <f>IF(OR(C22="",S22=0),"",T22/S22)</f>
      </c>
    </row>
    <row r="23" ht="18" customHeight="1" spans="1:21" x14ac:dyDescent="0.25">
      <c r="A23" s="6">
        <v>18</v>
      </c>
      <c r="B23" s="7" t="s">
        <v>68</v>
      </c>
      <c r="C23" s="8" t="s">
        <v>69</v>
      </c>
      <c r="D23" s="7" t="s">
        <v>51</v>
      </c>
      <c r="E23" s="8" t="s">
        <v>37</v>
      </c>
      <c r="F23" s="7" t="s">
        <v>28</v>
      </c>
      <c r="G23" s="7"/>
      <c r="H23" s="7"/>
      <c r="I23" s="7"/>
      <c r="J23" s="7"/>
      <c r="K23" s="7"/>
      <c r="L23" s="7"/>
      <c r="M23" s="7"/>
      <c r="N23" s="7"/>
      <c r="O23" s="7"/>
      <c r="P23" s="7"/>
      <c r="Q23" s="7"/>
      <c r="R23" s="8"/>
      <c r="S23" s="9">
        <f>IF(C23="","",COUNTA(F23:Q23))</f>
      </c>
      <c r="T23" s="9">
        <f>IF(C23="","",COUNTIF(F23:Q23,"✓"))</f>
      </c>
      <c r="U23" s="10">
        <f>IF(OR(C23="",S23=0),"",T23/S23)</f>
      </c>
    </row>
    <row r="24" ht="18" customHeight="1" spans="1:21" x14ac:dyDescent="0.25">
      <c r="A24" s="6">
        <v>19</v>
      </c>
      <c r="B24" s="7" t="s">
        <v>68</v>
      </c>
      <c r="C24" s="8" t="s">
        <v>70</v>
      </c>
      <c r="D24" s="7" t="s">
        <v>54</v>
      </c>
      <c r="E24" s="8" t="s">
        <v>37</v>
      </c>
      <c r="F24" s="7"/>
      <c r="G24" s="7"/>
      <c r="H24" s="7" t="s">
        <v>28</v>
      </c>
      <c r="I24" s="7"/>
      <c r="J24" s="7"/>
      <c r="K24" s="7" t="s">
        <v>28</v>
      </c>
      <c r="L24" s="7"/>
      <c r="M24" s="7"/>
      <c r="N24" s="7" t="s">
        <v>28</v>
      </c>
      <c r="O24" s="7"/>
      <c r="P24" s="7"/>
      <c r="Q24" s="7" t="s">
        <v>28</v>
      </c>
      <c r="R24" s="8"/>
      <c r="S24" s="9">
        <f>IF(C24="","",COUNTA(F24:Q24))</f>
      </c>
      <c r="T24" s="9">
        <f>IF(C24="","",COUNTIF(F24:Q24,"✓"))</f>
      </c>
      <c r="U24" s="10">
        <f>IF(OR(C24="",S24=0),"",T24/S24)</f>
      </c>
    </row>
    <row r="25" ht="18" customHeight="1" spans="1:21" x14ac:dyDescent="0.25">
      <c r="A25" s="6">
        <v>20</v>
      </c>
      <c r="B25" s="7" t="s">
        <v>71</v>
      </c>
      <c r="C25" s="8" t="s">
        <v>72</v>
      </c>
      <c r="D25" s="7" t="s">
        <v>54</v>
      </c>
      <c r="E25" s="8" t="s">
        <v>73</v>
      </c>
      <c r="F25" s="7"/>
      <c r="G25" s="7"/>
      <c r="H25" s="7" t="s">
        <v>28</v>
      </c>
      <c r="I25" s="7"/>
      <c r="J25" s="7"/>
      <c r="K25" s="7" t="s">
        <v>28</v>
      </c>
      <c r="L25" s="7"/>
      <c r="M25" s="7"/>
      <c r="N25" s="7" t="s">
        <v>28</v>
      </c>
      <c r="O25" s="7"/>
      <c r="P25" s="7"/>
      <c r="Q25" s="7" t="s">
        <v>28</v>
      </c>
      <c r="R25" s="8" t="s">
        <v>74</v>
      </c>
      <c r="S25" s="9">
        <f>IF(C25="","",COUNTA(F25:Q25))</f>
      </c>
      <c r="T25" s="9">
        <f>IF(C25="","",COUNTIF(F25:Q25,"✓"))</f>
      </c>
      <c r="U25" s="10">
        <f>IF(OR(C25="",S25=0),"",T25/S25)</f>
      </c>
    </row>
    <row r="26" ht="18" customHeight="1" spans="1:21" x14ac:dyDescent="0.25">
      <c r="A26" s="6">
        <v>21</v>
      </c>
      <c r="B26" s="7" t="s">
        <v>71</v>
      </c>
      <c r="C26" s="8" t="s">
        <v>75</v>
      </c>
      <c r="D26" s="7" t="s">
        <v>48</v>
      </c>
      <c r="E26" s="8" t="s">
        <v>76</v>
      </c>
      <c r="F26" s="7"/>
      <c r="G26" s="7"/>
      <c r="H26" s="7"/>
      <c r="I26" s="7"/>
      <c r="J26" s="7"/>
      <c r="K26" s="7" t="s">
        <v>28</v>
      </c>
      <c r="L26" s="7"/>
      <c r="M26" s="7"/>
      <c r="N26" s="7"/>
      <c r="O26" s="7"/>
      <c r="P26" s="7"/>
      <c r="Q26" s="7" t="s">
        <v>28</v>
      </c>
      <c r="R26" s="8" t="s">
        <v>74</v>
      </c>
      <c r="S26" s="9">
        <f>IF(C26="","",COUNTA(F26:Q26))</f>
      </c>
      <c r="T26" s="9">
        <f>IF(C26="","",COUNTIF(F26:Q26,"✓"))</f>
      </c>
      <c r="U26" s="10">
        <f>IF(OR(C26="",S26=0),"",T26/S26)</f>
      </c>
    </row>
    <row r="27" ht="18" customHeight="1" spans="1:21" x14ac:dyDescent="0.25">
      <c r="A27" s="6">
        <v>22</v>
      </c>
      <c r="B27" s="7" t="s">
        <v>71</v>
      </c>
      <c r="C27" s="8" t="s">
        <v>77</v>
      </c>
      <c r="D27" s="7" t="s">
        <v>51</v>
      </c>
      <c r="E27" s="8" t="s">
        <v>73</v>
      </c>
      <c r="F27" s="7" t="s">
        <v>28</v>
      </c>
      <c r="G27" s="7"/>
      <c r="H27" s="7"/>
      <c r="I27" s="7"/>
      <c r="J27" s="7"/>
      <c r="K27" s="7"/>
      <c r="L27" s="7"/>
      <c r="M27" s="7"/>
      <c r="N27" s="7"/>
      <c r="O27" s="7"/>
      <c r="P27" s="7"/>
      <c r="Q27" s="7"/>
      <c r="R27" s="8" t="s">
        <v>78</v>
      </c>
      <c r="S27" s="9">
        <f>IF(C27="","",COUNTA(F27:Q27))</f>
      </c>
      <c r="T27" s="9">
        <f>IF(C27="","",COUNTIF(F27:Q27,"✓"))</f>
      </c>
      <c r="U27" s="10">
        <f>IF(OR(C27="",S27=0),"",T27/S27)</f>
      </c>
    </row>
    <row r="28" ht="18" customHeight="1" spans="1:21" x14ac:dyDescent="0.25">
      <c r="A28" s="6">
        <v>23</v>
      </c>
      <c r="B28" s="7" t="s">
        <v>71</v>
      </c>
      <c r="C28" s="8" t="s">
        <v>79</v>
      </c>
      <c r="D28" s="7" t="s">
        <v>51</v>
      </c>
      <c r="E28" s="8" t="s">
        <v>73</v>
      </c>
      <c r="F28" s="7"/>
      <c r="G28" s="7"/>
      <c r="H28" s="7"/>
      <c r="I28" s="7"/>
      <c r="J28" s="7"/>
      <c r="K28" s="7"/>
      <c r="L28" s="7"/>
      <c r="M28" s="7"/>
      <c r="N28" s="7"/>
      <c r="O28" s="7" t="s">
        <v>28</v>
      </c>
      <c r="P28" s="7"/>
      <c r="Q28" s="7"/>
      <c r="R28" s="8" t="s">
        <v>80</v>
      </c>
      <c r="S28" s="9">
        <f>IF(C28="","",COUNTA(F28:Q28))</f>
      </c>
      <c r="T28" s="9">
        <f>IF(C28="","",COUNTIF(F28:Q28,"✓"))</f>
      </c>
      <c r="U28" s="10">
        <f>IF(OR(C28="",S28=0),"",T28/S28)</f>
      </c>
    </row>
    <row r="29" ht="18" customHeight="1" spans="1:21" x14ac:dyDescent="0.25">
      <c r="A29" s="6">
        <v>24</v>
      </c>
      <c r="B29" s="7" t="s">
        <v>81</v>
      </c>
      <c r="C29" s="8" t="s">
        <v>82</v>
      </c>
      <c r="D29" s="7" t="s">
        <v>48</v>
      </c>
      <c r="E29" s="8" t="s">
        <v>83</v>
      </c>
      <c r="F29" s="7"/>
      <c r="G29" s="7"/>
      <c r="H29" s="7"/>
      <c r="I29" s="7"/>
      <c r="J29" s="7"/>
      <c r="K29" s="7" t="s">
        <v>28</v>
      </c>
      <c r="L29" s="7"/>
      <c r="M29" s="7"/>
      <c r="N29" s="7"/>
      <c r="O29" s="7"/>
      <c r="P29" s="7"/>
      <c r="Q29" s="7" t="s">
        <v>28</v>
      </c>
      <c r="R29" s="8" t="s">
        <v>84</v>
      </c>
      <c r="S29" s="9">
        <f>IF(C29="","",COUNTA(F29:Q29))</f>
      </c>
      <c r="T29" s="9">
        <f>IF(C29="","",COUNTIF(F29:Q29,"✓"))</f>
      </c>
      <c r="U29" s="10">
        <f>IF(OR(C29="",S29=0),"",T29/S29)</f>
      </c>
    </row>
    <row r="30" ht="18" customHeight="1" spans="1:21" x14ac:dyDescent="0.25">
      <c r="A30" s="6">
        <v>25</v>
      </c>
      <c r="B30" s="7" t="s">
        <v>81</v>
      </c>
      <c r="C30" s="8" t="s">
        <v>85</v>
      </c>
      <c r="D30" s="7" t="s">
        <v>51</v>
      </c>
      <c r="E30" s="8" t="s">
        <v>83</v>
      </c>
      <c r="F30" s="7"/>
      <c r="G30" s="7"/>
      <c r="H30" s="7" t="s">
        <v>28</v>
      </c>
      <c r="I30" s="7"/>
      <c r="J30" s="7"/>
      <c r="K30" s="7"/>
      <c r="L30" s="7"/>
      <c r="M30" s="7"/>
      <c r="N30" s="7"/>
      <c r="O30" s="7"/>
      <c r="P30" s="7"/>
      <c r="Q30" s="7"/>
      <c r="R30" s="8"/>
      <c r="S30" s="9">
        <f>IF(C30="","",COUNTA(F30:Q30))</f>
      </c>
      <c r="T30" s="9">
        <f>IF(C30="","",COUNTIF(F30:Q30,"✓"))</f>
      </c>
      <c r="U30" s="10">
        <f>IF(OR(C30="",S30=0),"",T30/S30)</f>
      </c>
    </row>
    <row r="31" ht="18" customHeight="1" spans="1:21" x14ac:dyDescent="0.25">
      <c r="A31" s="6">
        <v>26</v>
      </c>
      <c r="B31" s="7" t="s">
        <v>86</v>
      </c>
      <c r="C31" s="8" t="s">
        <v>87</v>
      </c>
      <c r="D31" s="7" t="s">
        <v>51</v>
      </c>
      <c r="E31" s="8" t="s">
        <v>37</v>
      </c>
      <c r="F31" s="7"/>
      <c r="G31" s="7" t="s">
        <v>28</v>
      </c>
      <c r="H31" s="7"/>
      <c r="I31" s="7"/>
      <c r="J31" s="7"/>
      <c r="K31" s="7"/>
      <c r="L31" s="7"/>
      <c r="M31" s="7"/>
      <c r="N31" s="7"/>
      <c r="O31" s="7"/>
      <c r="P31" s="7"/>
      <c r="Q31" s="7"/>
      <c r="R31" s="8"/>
      <c r="S31" s="9">
        <f>IF(C31="","",COUNTA(F31:Q31))</f>
      </c>
      <c r="T31" s="9">
        <f>IF(C31="","",COUNTIF(F31:Q31,"✓"))</f>
      </c>
      <c r="U31" s="10">
        <f>IF(OR(C31="",S31=0),"",T31/S31)</f>
      </c>
    </row>
    <row r="32" ht="18" customHeight="1" spans="1:21" x14ac:dyDescent="0.25">
      <c r="A32" s="6">
        <v>27</v>
      </c>
      <c r="B32" s="7" t="s">
        <v>86</v>
      </c>
      <c r="C32" s="8" t="s">
        <v>88</v>
      </c>
      <c r="D32" s="7" t="s">
        <v>51</v>
      </c>
      <c r="E32" s="8" t="s">
        <v>67</v>
      </c>
      <c r="F32" s="7"/>
      <c r="G32" s="7"/>
      <c r="H32" s="7"/>
      <c r="I32" s="7"/>
      <c r="J32" s="7"/>
      <c r="K32" s="7"/>
      <c r="L32" s="7"/>
      <c r="M32" s="7"/>
      <c r="N32" s="7"/>
      <c r="O32" s="7" t="s">
        <v>28</v>
      </c>
      <c r="P32" s="7"/>
      <c r="Q32" s="7"/>
      <c r="R32" s="8"/>
      <c r="S32" s="9">
        <f>IF(C32="","",COUNTA(F32:Q32))</f>
      </c>
      <c r="T32" s="9">
        <f>IF(C32="","",COUNTIF(F32:Q32,"✓"))</f>
      </c>
      <c r="U32" s="10">
        <f>IF(OR(C32="",S32=0),"",T32/S32)</f>
      </c>
    </row>
    <row r="33" ht="18" customHeight="1" spans="1:21" x14ac:dyDescent="0.25">
      <c r="A33" s="6">
        <v>28</v>
      </c>
      <c r="B33" s="7" t="s">
        <v>89</v>
      </c>
      <c r="C33" s="8" t="s">
        <v>90</v>
      </c>
      <c r="D33" s="7" t="s">
        <v>51</v>
      </c>
      <c r="E33" s="8" t="s">
        <v>37</v>
      </c>
      <c r="F33" s="7"/>
      <c r="G33" s="7"/>
      <c r="H33" s="7"/>
      <c r="I33" s="7" t="s">
        <v>28</v>
      </c>
      <c r="J33" s="7"/>
      <c r="K33" s="7"/>
      <c r="L33" s="7"/>
      <c r="M33" s="7"/>
      <c r="N33" s="7"/>
      <c r="O33" s="7"/>
      <c r="P33" s="7"/>
      <c r="Q33" s="7"/>
      <c r="R33" s="8"/>
      <c r="S33" s="9">
        <f>IF(C33="","",COUNTA(F33:Q33))</f>
      </c>
      <c r="T33" s="9">
        <f>IF(C33="","",COUNTIF(F33:Q33,"✓"))</f>
      </c>
      <c r="U33" s="10">
        <f>IF(OR(C33="",S33=0),"",T33/S33)</f>
      </c>
    </row>
    <row r="34" ht="18" customHeight="1" spans="1:21" x14ac:dyDescent="0.25">
      <c r="A34" s="6">
        <v>29</v>
      </c>
      <c r="B34" s="7" t="s">
        <v>91</v>
      </c>
      <c r="C34" s="8" t="s">
        <v>92</v>
      </c>
      <c r="D34" s="7" t="s">
        <v>51</v>
      </c>
      <c r="E34" s="8" t="s">
        <v>37</v>
      </c>
      <c r="F34" s="7"/>
      <c r="G34" s="7"/>
      <c r="H34" s="7"/>
      <c r="I34" s="7"/>
      <c r="J34" s="7"/>
      <c r="K34" s="7"/>
      <c r="L34" s="7"/>
      <c r="M34" s="7"/>
      <c r="N34" s="7" t="s">
        <v>28</v>
      </c>
      <c r="O34" s="7"/>
      <c r="P34" s="7"/>
      <c r="Q34" s="7"/>
      <c r="R34" s="8"/>
      <c r="S34" s="9">
        <f>IF(C34="","",COUNTA(F34:Q34))</f>
      </c>
      <c r="T34" s="9">
        <f>IF(C34="","",COUNTIF(F34:Q34,"✓"))</f>
      </c>
      <c r="U34" s="10">
        <f>IF(OR(C34="",S34=0),"",T34/S34)</f>
      </c>
    </row>
    <row r="35" ht="18" customHeight="1" spans="1:21" x14ac:dyDescent="0.25">
      <c r="A35" s="6">
        <v>30</v>
      </c>
      <c r="B35" s="7" t="s">
        <v>91</v>
      </c>
      <c r="C35" s="8" t="s">
        <v>93</v>
      </c>
      <c r="D35" s="7" t="s">
        <v>51</v>
      </c>
      <c r="E35" s="8" t="s">
        <v>37</v>
      </c>
      <c r="F35" s="7"/>
      <c r="G35" s="7"/>
      <c r="H35" s="7" t="s">
        <v>28</v>
      </c>
      <c r="I35" s="7"/>
      <c r="J35" s="7"/>
      <c r="K35" s="7"/>
      <c r="L35" s="7"/>
      <c r="M35" s="7"/>
      <c r="N35" s="7"/>
      <c r="O35" s="7"/>
      <c r="P35" s="7"/>
      <c r="Q35" s="7"/>
      <c r="R35" s="8"/>
      <c r="S35" s="9">
        <f>IF(C35="","",COUNTA(F35:Q35))</f>
      </c>
      <c r="T35" s="9">
        <f>IF(C35="","",COUNTIF(F35:Q35,"✓"))</f>
      </c>
      <c r="U35" s="10">
        <f>IF(OR(C35="",S35=0),"",T35/S35)</f>
      </c>
    </row>
    <row r="36" ht="18" customHeight="1" spans="1:21" x14ac:dyDescent="0.25">
      <c r="A36" s="6">
        <v>31</v>
      </c>
      <c r="B36" s="7"/>
      <c r="C36" s="8"/>
      <c r="D36" s="7"/>
      <c r="E36" s="8"/>
      <c r="F36" s="7"/>
      <c r="G36" s="7"/>
      <c r="H36" s="7"/>
      <c r="I36" s="7"/>
      <c r="J36" s="7"/>
      <c r="K36" s="7"/>
      <c r="L36" s="7"/>
      <c r="M36" s="7"/>
      <c r="N36" s="7"/>
      <c r="O36" s="7"/>
      <c r="P36" s="7"/>
      <c r="Q36" s="7"/>
      <c r="R36" s="8"/>
      <c r="S36" s="9">
        <f>IF(C36="","",COUNTA(F36:Q36))</f>
      </c>
      <c r="T36" s="9">
        <f>IF(C36="","",COUNTIF(F36:Q36,"✓"))</f>
      </c>
      <c r="U36" s="10">
        <f>IF(OR(C36="",S36=0),"",T36/S36)</f>
      </c>
    </row>
    <row r="37" ht="18" customHeight="1" spans="1:21" x14ac:dyDescent="0.25">
      <c r="A37" s="6">
        <v>32</v>
      </c>
      <c r="B37" s="7"/>
      <c r="C37" s="8"/>
      <c r="D37" s="7"/>
      <c r="E37" s="8"/>
      <c r="F37" s="7"/>
      <c r="G37" s="7"/>
      <c r="H37" s="7"/>
      <c r="I37" s="7"/>
      <c r="J37" s="7"/>
      <c r="K37" s="7"/>
      <c r="L37" s="7"/>
      <c r="M37" s="7"/>
      <c r="N37" s="7"/>
      <c r="O37" s="7"/>
      <c r="P37" s="7"/>
      <c r="Q37" s="7"/>
      <c r="R37" s="8"/>
      <c r="S37" s="9">
        <f>IF(C37="","",COUNTA(F37:Q37))</f>
      </c>
      <c r="T37" s="9">
        <f>IF(C37="","",COUNTIF(F37:Q37,"✓"))</f>
      </c>
      <c r="U37" s="10">
        <f>IF(OR(C37="",S37=0),"",T37/S37)</f>
      </c>
    </row>
    <row r="38" ht="18" customHeight="1" spans="1:21" x14ac:dyDescent="0.25">
      <c r="A38" s="6">
        <v>33</v>
      </c>
      <c r="B38" s="7"/>
      <c r="C38" s="8"/>
      <c r="D38" s="7"/>
      <c r="E38" s="8"/>
      <c r="F38" s="7"/>
      <c r="G38" s="7"/>
      <c r="H38" s="7"/>
      <c r="I38" s="7"/>
      <c r="J38" s="7"/>
      <c r="K38" s="7"/>
      <c r="L38" s="7"/>
      <c r="M38" s="7"/>
      <c r="N38" s="7"/>
      <c r="O38" s="7"/>
      <c r="P38" s="7"/>
      <c r="Q38" s="7"/>
      <c r="R38" s="8"/>
      <c r="S38" s="9">
        <f>IF(C38="","",COUNTA(F38:Q38))</f>
      </c>
      <c r="T38" s="9">
        <f>IF(C38="","",COUNTIF(F38:Q38,"✓"))</f>
      </c>
      <c r="U38" s="10">
        <f>IF(OR(C38="",S38=0),"",T38/S38)</f>
      </c>
    </row>
    <row r="39" ht="18" customHeight="1" spans="1:21" x14ac:dyDescent="0.25">
      <c r="A39" s="6">
        <v>34</v>
      </c>
      <c r="B39" s="7"/>
      <c r="C39" s="8"/>
      <c r="D39" s="7"/>
      <c r="E39" s="8"/>
      <c r="F39" s="7"/>
      <c r="G39" s="7"/>
      <c r="H39" s="7"/>
      <c r="I39" s="7"/>
      <c r="J39" s="7"/>
      <c r="K39" s="7"/>
      <c r="L39" s="7"/>
      <c r="M39" s="7"/>
      <c r="N39" s="7"/>
      <c r="O39" s="7"/>
      <c r="P39" s="7"/>
      <c r="Q39" s="7"/>
      <c r="R39" s="8"/>
      <c r="S39" s="9">
        <f>IF(C39="","",COUNTA(F39:Q39))</f>
      </c>
      <c r="T39" s="9">
        <f>IF(C39="","",COUNTIF(F39:Q39,"✓"))</f>
      </c>
      <c r="U39" s="10">
        <f>IF(OR(C39="",S39=0),"",T39/S39)</f>
      </c>
    </row>
    <row r="40" ht="18" customHeight="1" spans="1:21" x14ac:dyDescent="0.25">
      <c r="A40" s="6">
        <v>35</v>
      </c>
      <c r="B40" s="7"/>
      <c r="C40" s="8"/>
      <c r="D40" s="7"/>
      <c r="E40" s="8"/>
      <c r="F40" s="7"/>
      <c r="G40" s="7"/>
      <c r="H40" s="7"/>
      <c r="I40" s="7"/>
      <c r="J40" s="7"/>
      <c r="K40" s="7"/>
      <c r="L40" s="7"/>
      <c r="M40" s="7"/>
      <c r="N40" s="7"/>
      <c r="O40" s="7"/>
      <c r="P40" s="7"/>
      <c r="Q40" s="7"/>
      <c r="R40" s="8"/>
      <c r="S40" s="9">
        <f>IF(C40="","",COUNTA(F40:Q40))</f>
      </c>
      <c r="T40" s="9">
        <f>IF(C40="","",COUNTIF(F40:Q40,"✓"))</f>
      </c>
      <c r="U40" s="10">
        <f>IF(OR(C40="",S40=0),"",T40/S40)</f>
      </c>
    </row>
    <row r="41" ht="18" customHeight="1" spans="1:21" x14ac:dyDescent="0.25">
      <c r="A41" s="6">
        <v>36</v>
      </c>
      <c r="B41" s="7"/>
      <c r="C41" s="8"/>
      <c r="D41" s="7"/>
      <c r="E41" s="8"/>
      <c r="F41" s="7"/>
      <c r="G41" s="7"/>
      <c r="H41" s="7"/>
      <c r="I41" s="7"/>
      <c r="J41" s="7"/>
      <c r="K41" s="7"/>
      <c r="L41" s="7"/>
      <c r="M41" s="7"/>
      <c r="N41" s="7"/>
      <c r="O41" s="7"/>
      <c r="P41" s="7"/>
      <c r="Q41" s="7"/>
      <c r="R41" s="8"/>
      <c r="S41" s="9">
        <f>IF(C41="","",COUNTA(F41:Q41))</f>
      </c>
      <c r="T41" s="9">
        <f>IF(C41="","",COUNTIF(F41:Q41,"✓"))</f>
      </c>
      <c r="U41" s="10">
        <f>IF(OR(C41="",S41=0),"",T41/S41)</f>
      </c>
    </row>
    <row r="42" ht="18" customHeight="1" spans="1:21" x14ac:dyDescent="0.25">
      <c r="A42" s="6">
        <v>37</v>
      </c>
      <c r="B42" s="7"/>
      <c r="C42" s="8"/>
      <c r="D42" s="7"/>
      <c r="E42" s="8"/>
      <c r="F42" s="7"/>
      <c r="G42" s="7"/>
      <c r="H42" s="7"/>
      <c r="I42" s="7"/>
      <c r="J42" s="7"/>
      <c r="K42" s="7"/>
      <c r="L42" s="7"/>
      <c r="M42" s="7"/>
      <c r="N42" s="7"/>
      <c r="O42" s="7"/>
      <c r="P42" s="7"/>
      <c r="Q42" s="7"/>
      <c r="R42" s="8"/>
      <c r="S42" s="9">
        <f>IF(C42="","",COUNTA(F42:Q42))</f>
      </c>
      <c r="T42" s="9">
        <f>IF(C42="","",COUNTIF(F42:Q42,"✓"))</f>
      </c>
      <c r="U42" s="10">
        <f>IF(OR(C42="",S42=0),"",T42/S42)</f>
      </c>
    </row>
    <row r="43" ht="18" customHeight="1" spans="1:21" x14ac:dyDescent="0.25">
      <c r="A43" s="6">
        <v>38</v>
      </c>
      <c r="B43" s="7"/>
      <c r="C43" s="8"/>
      <c r="D43" s="7"/>
      <c r="E43" s="8"/>
      <c r="F43" s="7"/>
      <c r="G43" s="7"/>
      <c r="H43" s="7"/>
      <c r="I43" s="7"/>
      <c r="J43" s="7"/>
      <c r="K43" s="7"/>
      <c r="L43" s="7"/>
      <c r="M43" s="7"/>
      <c r="N43" s="7"/>
      <c r="O43" s="7"/>
      <c r="P43" s="7"/>
      <c r="Q43" s="7"/>
      <c r="R43" s="8"/>
      <c r="S43" s="9">
        <f>IF(C43="","",COUNTA(F43:Q43))</f>
      </c>
      <c r="T43" s="9">
        <f>IF(C43="","",COUNTIF(F43:Q43,"✓"))</f>
      </c>
      <c r="U43" s="10">
        <f>IF(OR(C43="",S43=0),"",T43/S43)</f>
      </c>
    </row>
    <row r="44" ht="18" customHeight="1" spans="1:21" x14ac:dyDescent="0.25">
      <c r="A44" s="6">
        <v>39</v>
      </c>
      <c r="B44" s="7"/>
      <c r="C44" s="8"/>
      <c r="D44" s="7"/>
      <c r="E44" s="8"/>
      <c r="F44" s="7"/>
      <c r="G44" s="7"/>
      <c r="H44" s="7"/>
      <c r="I44" s="7"/>
      <c r="J44" s="7"/>
      <c r="K44" s="7"/>
      <c r="L44" s="7"/>
      <c r="M44" s="7"/>
      <c r="N44" s="7"/>
      <c r="O44" s="7"/>
      <c r="P44" s="7"/>
      <c r="Q44" s="7"/>
      <c r="R44" s="8"/>
      <c r="S44" s="9">
        <f>IF(C44="","",COUNTA(F44:Q44))</f>
      </c>
      <c r="T44" s="9">
        <f>IF(C44="","",COUNTIF(F44:Q44,"✓"))</f>
      </c>
      <c r="U44" s="10">
        <f>IF(OR(C44="",S44=0),"",T44/S44)</f>
      </c>
    </row>
    <row r="45" ht="18" customHeight="1" spans="1:21" x14ac:dyDescent="0.25">
      <c r="A45" s="6">
        <v>40</v>
      </c>
      <c r="B45" s="7"/>
      <c r="C45" s="8"/>
      <c r="D45" s="7"/>
      <c r="E45" s="8"/>
      <c r="F45" s="7"/>
      <c r="G45" s="7"/>
      <c r="H45" s="7"/>
      <c r="I45" s="7"/>
      <c r="J45" s="7"/>
      <c r="K45" s="7"/>
      <c r="L45" s="7"/>
      <c r="M45" s="7"/>
      <c r="N45" s="7"/>
      <c r="O45" s="7"/>
      <c r="P45" s="7"/>
      <c r="Q45" s="7"/>
      <c r="R45" s="8"/>
      <c r="S45" s="9">
        <f>IF(C45="","",COUNTA(F45:Q45))</f>
      </c>
      <c r="T45" s="9">
        <f>IF(C45="","",COUNTIF(F45:Q45,"✓"))</f>
      </c>
      <c r="U45" s="10">
        <f>IF(OR(C45="",S45=0),"",T45/S45)</f>
      </c>
    </row>
    <row r="46" ht="18" customHeight="1" spans="1:21" x14ac:dyDescent="0.25">
      <c r="A46" s="6">
        <v>41</v>
      </c>
      <c r="B46" s="7"/>
      <c r="C46" s="8"/>
      <c r="D46" s="7"/>
      <c r="E46" s="8"/>
      <c r="F46" s="7"/>
      <c r="G46" s="7"/>
      <c r="H46" s="7"/>
      <c r="I46" s="7"/>
      <c r="J46" s="7"/>
      <c r="K46" s="7"/>
      <c r="L46" s="7"/>
      <c r="M46" s="7"/>
      <c r="N46" s="7"/>
      <c r="O46" s="7"/>
      <c r="P46" s="7"/>
      <c r="Q46" s="7"/>
      <c r="R46" s="8"/>
      <c r="S46" s="9">
        <f>IF(C46="","",COUNTA(F46:Q46))</f>
      </c>
      <c r="T46" s="9">
        <f>IF(C46="","",COUNTIF(F46:Q46,"✓"))</f>
      </c>
      <c r="U46" s="10">
        <f>IF(OR(C46="",S46=0),"",T46/S46)</f>
      </c>
    </row>
    <row r="47" ht="18" customHeight="1" spans="1:21" x14ac:dyDescent="0.25">
      <c r="A47" s="6">
        <v>42</v>
      </c>
      <c r="B47" s="7"/>
      <c r="C47" s="8"/>
      <c r="D47" s="7"/>
      <c r="E47" s="8"/>
      <c r="F47" s="7"/>
      <c r="G47" s="7"/>
      <c r="H47" s="7"/>
      <c r="I47" s="7"/>
      <c r="J47" s="7"/>
      <c r="K47" s="7"/>
      <c r="L47" s="7"/>
      <c r="M47" s="7"/>
      <c r="N47" s="7"/>
      <c r="O47" s="7"/>
      <c r="P47" s="7"/>
      <c r="Q47" s="7"/>
      <c r="R47" s="8"/>
      <c r="S47" s="9">
        <f>IF(C47="","",COUNTA(F47:Q47))</f>
      </c>
      <c r="T47" s="9">
        <f>IF(C47="","",COUNTIF(F47:Q47,"✓"))</f>
      </c>
      <c r="U47" s="10">
        <f>IF(OR(C47="",S47=0),"",T47/S47)</f>
      </c>
    </row>
    <row r="48" ht="18" customHeight="1" spans="1:21" x14ac:dyDescent="0.25">
      <c r="A48" s="6">
        <v>43</v>
      </c>
      <c r="B48" s="7"/>
      <c r="C48" s="8"/>
      <c r="D48" s="7"/>
      <c r="E48" s="8"/>
      <c r="F48" s="7"/>
      <c r="G48" s="7"/>
      <c r="H48" s="7"/>
      <c r="I48" s="7"/>
      <c r="J48" s="7"/>
      <c r="K48" s="7"/>
      <c r="L48" s="7"/>
      <c r="M48" s="7"/>
      <c r="N48" s="7"/>
      <c r="O48" s="7"/>
      <c r="P48" s="7"/>
      <c r="Q48" s="7"/>
      <c r="R48" s="8"/>
      <c r="S48" s="9">
        <f>IF(C48="","",COUNTA(F48:Q48))</f>
      </c>
      <c r="T48" s="9">
        <f>IF(C48="","",COUNTIF(F48:Q48,"✓"))</f>
      </c>
      <c r="U48" s="10">
        <f>IF(OR(C48="",S48=0),"",T48/S48)</f>
      </c>
    </row>
    <row r="49" ht="18" customHeight="1" spans="1:21" x14ac:dyDescent="0.25">
      <c r="A49" s="6">
        <v>44</v>
      </c>
      <c r="B49" s="7"/>
      <c r="C49" s="8"/>
      <c r="D49" s="7"/>
      <c r="E49" s="8"/>
      <c r="F49" s="7"/>
      <c r="G49" s="7"/>
      <c r="H49" s="7"/>
      <c r="I49" s="7"/>
      <c r="J49" s="7"/>
      <c r="K49" s="7"/>
      <c r="L49" s="7"/>
      <c r="M49" s="7"/>
      <c r="N49" s="7"/>
      <c r="O49" s="7"/>
      <c r="P49" s="7"/>
      <c r="Q49" s="7"/>
      <c r="R49" s="8"/>
      <c r="S49" s="9">
        <f>IF(C49="","",COUNTA(F49:Q49))</f>
      </c>
      <c r="T49" s="9">
        <f>IF(C49="","",COUNTIF(F49:Q49,"✓"))</f>
      </c>
      <c r="U49" s="10">
        <f>IF(OR(C49="",S49=0),"",T49/S49)</f>
      </c>
    </row>
    <row r="50" ht="18" customHeight="1" spans="1:21" x14ac:dyDescent="0.25">
      <c r="A50" s="6">
        <v>45</v>
      </c>
      <c r="B50" s="7"/>
      <c r="C50" s="8"/>
      <c r="D50" s="7"/>
      <c r="E50" s="8"/>
      <c r="F50" s="7"/>
      <c r="G50" s="7"/>
      <c r="H50" s="7"/>
      <c r="I50" s="7"/>
      <c r="J50" s="7"/>
      <c r="K50" s="7"/>
      <c r="L50" s="7"/>
      <c r="M50" s="7"/>
      <c r="N50" s="7"/>
      <c r="O50" s="7"/>
      <c r="P50" s="7"/>
      <c r="Q50" s="7"/>
      <c r="R50" s="8"/>
      <c r="S50" s="9">
        <f>IF(C50="","",COUNTA(F50:Q50))</f>
      </c>
      <c r="T50" s="9">
        <f>IF(C50="","",COUNTIF(F50:Q50,"✓"))</f>
      </c>
      <c r="U50" s="10">
        <f>IF(OR(C50="",S50=0),"",T50/S50)</f>
      </c>
    </row>
  </sheetData>
  <autoFilter ref="A5:U5"/>
  <conditionalFormatting sqref="F6:F50">
    <cfRule type="cellIs" dxfId="0" priority="1" operator="equal">
      <formula>"✓"</formula>
    </cfRule>
  </conditionalFormatting>
  <conditionalFormatting sqref="F6:F50">
    <cfRule type="cellIs" dxfId="1" priority="1" operator="equal">
      <formula>"G"</formula>
    </cfRule>
  </conditionalFormatting>
  <conditionalFormatting sqref="F6:F50">
    <cfRule type="cellIs" dxfId="2" priority="1" operator="equal">
      <formula>"P"</formula>
    </cfRule>
  </conditionalFormatting>
  <conditionalFormatting sqref="G6:G50">
    <cfRule type="cellIs" dxfId="3" priority="1" operator="equal">
      <formula>"✓"</formula>
    </cfRule>
  </conditionalFormatting>
  <conditionalFormatting sqref="G6:G50">
    <cfRule type="cellIs" dxfId="4" priority="1" operator="equal">
      <formula>"G"</formula>
    </cfRule>
  </conditionalFormatting>
  <conditionalFormatting sqref="G6:G50">
    <cfRule type="cellIs" dxfId="5" priority="1" operator="equal">
      <formula>"P"</formula>
    </cfRule>
  </conditionalFormatting>
  <conditionalFormatting sqref="H6:H50">
    <cfRule type="cellIs" dxfId="6" priority="1" operator="equal">
      <formula>"✓"</formula>
    </cfRule>
  </conditionalFormatting>
  <conditionalFormatting sqref="H6:H50">
    <cfRule type="cellIs" dxfId="7" priority="1" operator="equal">
      <formula>"G"</formula>
    </cfRule>
  </conditionalFormatting>
  <conditionalFormatting sqref="H6:H50">
    <cfRule type="cellIs" dxfId="8" priority="1" operator="equal">
      <formula>"P"</formula>
    </cfRule>
  </conditionalFormatting>
  <conditionalFormatting sqref="I6:I50">
    <cfRule type="cellIs" dxfId="9" priority="1" operator="equal">
      <formula>"✓"</formula>
    </cfRule>
  </conditionalFormatting>
  <conditionalFormatting sqref="I6:I50">
    <cfRule type="cellIs" dxfId="10" priority="1" operator="equal">
      <formula>"G"</formula>
    </cfRule>
  </conditionalFormatting>
  <conditionalFormatting sqref="I6:I50">
    <cfRule type="cellIs" dxfId="11" priority="1" operator="equal">
      <formula>"P"</formula>
    </cfRule>
  </conditionalFormatting>
  <conditionalFormatting sqref="J6:J50">
    <cfRule type="cellIs" dxfId="12" priority="1" operator="equal">
      <formula>"✓"</formula>
    </cfRule>
  </conditionalFormatting>
  <conditionalFormatting sqref="J6:J50">
    <cfRule type="cellIs" dxfId="13" priority="1" operator="equal">
      <formula>"G"</formula>
    </cfRule>
  </conditionalFormatting>
  <conditionalFormatting sqref="J6:J50">
    <cfRule type="cellIs" dxfId="14" priority="1" operator="equal">
      <formula>"P"</formula>
    </cfRule>
  </conditionalFormatting>
  <conditionalFormatting sqref="K6:K50">
    <cfRule type="cellIs" dxfId="15" priority="1" operator="equal">
      <formula>"✓"</formula>
    </cfRule>
  </conditionalFormatting>
  <conditionalFormatting sqref="K6:K50">
    <cfRule type="cellIs" dxfId="16" priority="1" operator="equal">
      <formula>"G"</formula>
    </cfRule>
  </conditionalFormatting>
  <conditionalFormatting sqref="K6:K50">
    <cfRule type="cellIs" dxfId="17" priority="1" operator="equal">
      <formula>"P"</formula>
    </cfRule>
  </conditionalFormatting>
  <conditionalFormatting sqref="L6:L50">
    <cfRule type="cellIs" dxfId="18" priority="1" operator="equal">
      <formula>"✓"</formula>
    </cfRule>
  </conditionalFormatting>
  <conditionalFormatting sqref="L6:L50">
    <cfRule type="cellIs" dxfId="19" priority="1" operator="equal">
      <formula>"G"</formula>
    </cfRule>
  </conditionalFormatting>
  <conditionalFormatting sqref="L6:L50">
    <cfRule type="cellIs" dxfId="20" priority="1" operator="equal">
      <formula>"P"</formula>
    </cfRule>
  </conditionalFormatting>
  <conditionalFormatting sqref="M6:M50">
    <cfRule type="cellIs" dxfId="21" priority="1" operator="equal">
      <formula>"✓"</formula>
    </cfRule>
  </conditionalFormatting>
  <conditionalFormatting sqref="M6:M50">
    <cfRule type="cellIs" dxfId="22" priority="1" operator="equal">
      <formula>"G"</formula>
    </cfRule>
  </conditionalFormatting>
  <conditionalFormatting sqref="M6:M50">
    <cfRule type="cellIs" dxfId="23" priority="1" operator="equal">
      <formula>"P"</formula>
    </cfRule>
  </conditionalFormatting>
  <conditionalFormatting sqref="N6:N50">
    <cfRule type="cellIs" dxfId="24" priority="1" operator="equal">
      <formula>"✓"</formula>
    </cfRule>
  </conditionalFormatting>
  <conditionalFormatting sqref="N6:N50">
    <cfRule type="cellIs" dxfId="25" priority="1" operator="equal">
      <formula>"G"</formula>
    </cfRule>
  </conditionalFormatting>
  <conditionalFormatting sqref="N6:N50">
    <cfRule type="cellIs" dxfId="26" priority="1" operator="equal">
      <formula>"P"</formula>
    </cfRule>
  </conditionalFormatting>
  <conditionalFormatting sqref="O6:O50">
    <cfRule type="cellIs" dxfId="27" priority="1" operator="equal">
      <formula>"✓"</formula>
    </cfRule>
  </conditionalFormatting>
  <conditionalFormatting sqref="O6:O50">
    <cfRule type="cellIs" dxfId="28" priority="1" operator="equal">
      <formula>"G"</formula>
    </cfRule>
  </conditionalFormatting>
  <conditionalFormatting sqref="O6:O50">
    <cfRule type="cellIs" dxfId="29" priority="1" operator="equal">
      <formula>"P"</formula>
    </cfRule>
  </conditionalFormatting>
  <conditionalFormatting sqref="P6:P50">
    <cfRule type="cellIs" dxfId="30" priority="1" operator="equal">
      <formula>"✓"</formula>
    </cfRule>
  </conditionalFormatting>
  <conditionalFormatting sqref="P6:P50">
    <cfRule type="cellIs" dxfId="31" priority="1" operator="equal">
      <formula>"G"</formula>
    </cfRule>
  </conditionalFormatting>
  <conditionalFormatting sqref="P6:P50">
    <cfRule type="cellIs" dxfId="32" priority="1" operator="equal">
      <formula>"P"</formula>
    </cfRule>
  </conditionalFormatting>
  <conditionalFormatting sqref="Q6:Q50">
    <cfRule type="cellIs" dxfId="33" priority="1" operator="equal">
      <formula>"✓"</formula>
    </cfRule>
  </conditionalFormatting>
  <conditionalFormatting sqref="Q6:Q50">
    <cfRule type="cellIs" dxfId="34" priority="1" operator="equal">
      <formula>"G"</formula>
    </cfRule>
  </conditionalFormatting>
  <conditionalFormatting sqref="Q6:Q50">
    <cfRule type="cellIs" dxfId="35" priority="1" operator="equal">
      <formula>"P"</formula>
    </cfRule>
  </conditionalFormatting>
  <dataValidations count="6">
    <dataValidation type="list" allowBlank="1" showErrorMessage="1" errorTitle="Geçersiz değer" error="Listeden seçin: Bordro, SGK, İzin, Performans, Eğitim, İSG, KVKK, Uyum, Organizasyon, Çalışan Deneyimi, İşe Alım" sqref="B10:B50">
      <formula1>"Bordro,SGK,İzin,Performans,Eğitim,İSG,KVKK,Uyum,Organizasyon,Çalışan Deneyimi,İşe Alım"</formula1>
    </dataValidation>
    <dataValidation type="list" allowBlank="1" showErrorMessage="1" errorTitle="Geçersiz değer" error="Listeden seçin: Bordro, SGK, İzin, Performans, Eğitim, İSG, KVKK, Uyum, Organizasyon, Çalışan Deneyimi, İşe Alım" sqref="B6:B50">
      <formula1>"Bordro,SGK,İzin,Performans,Eğitim,İSG,KVKK,Uyum,Organizasyon,Çalışan Deneyimi,İşe Alım"</formula1>
    </dataValidation>
    <dataValidation type="list" allowBlank="1" showErrorMessage="1" errorTitle="Geçersiz değer" error="Listeden seçin: Aylık, Üç Aylık, Altı Aylık, Yıllık, Dönemsel" sqref="D10:D50">
      <formula1>"Aylık,Üç Aylık,Altı Aylık,Yıllık,Dönemsel"</formula1>
    </dataValidation>
    <dataValidation type="list" allowBlank="1" showErrorMessage="1" errorTitle="Geçersiz değer" error="Listeden seçin: Aylık, Üç Aylık, Altı Aylık, Yıllık, Dönemsel" sqref="D6:D50">
      <formula1>"Aylık,Üç Aylık,Altı Aylık,Yıllık,Dönemsel"</formula1>
    </dataValidation>
    <dataValidation type="list" allowBlank="1" showErrorMessage="1" errorTitle="Geçersiz değer" error="Listeden seçin: P, ✓, G" sqref="F10:Q50">
      <formula1>"P,✓,G"</formula1>
    </dataValidation>
    <dataValidation type="list" allowBlank="1" showErrorMessage="1" errorTitle="Geçersiz değer" error="Listeden seçin: P, ✓, G" sqref="F6:Q50">
      <formula1>"P,✓,G"</formula1>
    </dataValidation>
  </dataValidations>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workbookViewId="0" showGridLines="0">
      <pane ySplit="5" topLeftCell="A6" activePane="bottomLeft" state="frozen"/>
      <selection pane="bottomLeft"/>
    </sheetView>
  </sheetViews>
  <sheetFormatPr defaultRowHeight="15" outlineLevelRow="0" outlineLevelCol="0" x14ac:dyDescent="55"/>
  <cols>
    <col min="1" max="1" width="7" customWidth="1"/>
    <col min="2" max="2" width="14" customWidth="1"/>
    <col min="3" max="4" width="12" customWidth="1"/>
    <col min="5" max="6" width="10" customWidth="1"/>
    <col min="7" max="7" width="12" customWidth="1"/>
    <col min="8" max="8" width="30" customWidth="1"/>
  </cols>
  <sheetData>
    <row r="1" ht="34" customHeight="1" spans="2:2" x14ac:dyDescent="0.25">
      <c r="B1" s="1" t="s">
        <v>0</v>
      </c>
    </row>
    <row r="2" ht="18" customHeight="1" spans="2:2" x14ac:dyDescent="0.25">
      <c r="B2" s="2" t="s">
        <v>1</v>
      </c>
    </row>
    <row r="3" ht="16" customHeight="1" spans="2:2" x14ac:dyDescent="0.25">
      <c r="B3" s="3" t="s">
        <v>2</v>
      </c>
    </row>
    <row r="4" spans="1:8" x14ac:dyDescent="0.25">
      <c r="A4" s="4"/>
      <c r="B4" s="4"/>
      <c r="C4" s="4"/>
      <c r="D4" s="4"/>
      <c r="E4" s="4"/>
      <c r="F4" s="4"/>
      <c r="G4" s="4"/>
      <c r="H4" s="4"/>
    </row>
    <row r="5" ht="30" customHeight="1" spans="1:8" x14ac:dyDescent="0.25">
      <c r="A5" s="5" t="s">
        <v>3</v>
      </c>
      <c r="B5" s="5" t="s">
        <v>94</v>
      </c>
      <c r="C5" s="5" t="s">
        <v>95</v>
      </c>
      <c r="D5" s="5" t="s">
        <v>96</v>
      </c>
      <c r="E5" s="5" t="s">
        <v>97</v>
      </c>
      <c r="F5" s="5" t="s">
        <v>98</v>
      </c>
      <c r="G5" s="5" t="s">
        <v>99</v>
      </c>
      <c r="H5" s="5" t="s">
        <v>100</v>
      </c>
    </row>
    <row r="6" ht="18" customHeight="1" spans="1:8" x14ac:dyDescent="0.25">
      <c r="A6" s="6">
        <v>1</v>
      </c>
      <c r="B6" s="8" t="s">
        <v>101</v>
      </c>
      <c r="C6" s="9">
        <f>IF(B6="","",COUNTA(OFFSET('Yıllık Takvim'!$F$6:$F$50,0,6-6)))</f>
      </c>
      <c r="D6" s="9">
        <f>IF(B6="","",COUNTIF(OFFSET('Yıllık Takvim'!$F$6:$F$50,0,6-6),"✓"))</f>
      </c>
      <c r="E6" s="9">
        <f>IF(B6="","",COUNTIF(OFFSET('Yıllık Takvim'!$F$6:$F$50,0,6-6),"G"))</f>
      </c>
      <c r="F6" s="9">
        <f>IF(B6="","",COUNTIF(OFFSET('Yıllık Takvim'!$F$6:$F$50,0,6-6),"P"))</f>
      </c>
      <c r="G6" s="10">
        <f>IF(OR(B6="",C6=0),"",D6/C6)</f>
      </c>
      <c r="H6" s="8"/>
    </row>
    <row r="7" ht="18" customHeight="1" spans="1:8" x14ac:dyDescent="0.25">
      <c r="A7" s="6">
        <v>2</v>
      </c>
      <c r="B7" s="8" t="s">
        <v>102</v>
      </c>
      <c r="C7" s="9">
        <f>IF(B7="","",COUNTA(OFFSET('Yıllık Takvim'!$F$6:$F$50,0,7-6)))</f>
      </c>
      <c r="D7" s="9">
        <f>IF(B7="","",COUNTIF(OFFSET('Yıllık Takvim'!$F$6:$F$50,0,7-6),"✓"))</f>
      </c>
      <c r="E7" s="9">
        <f>IF(B7="","",COUNTIF(OFFSET('Yıllık Takvim'!$F$6:$F$50,0,7-6),"G"))</f>
      </c>
      <c r="F7" s="9">
        <f>IF(B7="","",COUNTIF(OFFSET('Yıllık Takvim'!$F$6:$F$50,0,7-6),"P"))</f>
      </c>
      <c r="G7" s="10">
        <f>IF(OR(B7="",C7=0),"",D7/C7)</f>
      </c>
      <c r="H7" s="8"/>
    </row>
    <row r="8" ht="18" customHeight="1" spans="1:8" x14ac:dyDescent="0.25">
      <c r="A8" s="6">
        <v>3</v>
      </c>
      <c r="B8" s="8" t="s">
        <v>103</v>
      </c>
      <c r="C8" s="9">
        <f>IF(B8="","",COUNTA(OFFSET('Yıllık Takvim'!$F$6:$F$50,0,8-6)))</f>
      </c>
      <c r="D8" s="9">
        <f>IF(B8="","",COUNTIF(OFFSET('Yıllık Takvim'!$F$6:$F$50,0,8-6),"✓"))</f>
      </c>
      <c r="E8" s="9">
        <f>IF(B8="","",COUNTIF(OFFSET('Yıllık Takvim'!$F$6:$F$50,0,8-6),"G"))</f>
      </c>
      <c r="F8" s="9">
        <f>IF(B8="","",COUNTIF(OFFSET('Yıllık Takvim'!$F$6:$F$50,0,8-6),"P"))</f>
      </c>
      <c r="G8" s="10">
        <f>IF(OR(B8="",C8=0),"",D8/C8)</f>
      </c>
      <c r="H8" s="8"/>
    </row>
    <row r="9" ht="18" customHeight="1" spans="1:8" x14ac:dyDescent="0.25">
      <c r="A9" s="6">
        <v>4</v>
      </c>
      <c r="B9" s="8" t="s">
        <v>104</v>
      </c>
      <c r="C9" s="9">
        <f>IF(B9="","",COUNTA(OFFSET('Yıllık Takvim'!$F$6:$F$50,0,9-6)))</f>
      </c>
      <c r="D9" s="9">
        <f>IF(B9="","",COUNTIF(OFFSET('Yıllık Takvim'!$F$6:$F$50,0,9-6),"✓"))</f>
      </c>
      <c r="E9" s="9">
        <f>IF(B9="","",COUNTIF(OFFSET('Yıllık Takvim'!$F$6:$F$50,0,9-6),"G"))</f>
      </c>
      <c r="F9" s="9">
        <f>IF(B9="","",COUNTIF(OFFSET('Yıllık Takvim'!$F$6:$F$50,0,9-6),"P"))</f>
      </c>
      <c r="G9" s="10">
        <f>IF(OR(B9="",C9=0),"",D9/C9)</f>
      </c>
      <c r="H9" s="8"/>
    </row>
    <row r="10" ht="18" customHeight="1" spans="1:8" x14ac:dyDescent="0.25">
      <c r="A10" s="6">
        <v>5</v>
      </c>
      <c r="B10" s="8" t="s">
        <v>105</v>
      </c>
      <c r="C10" s="9">
        <f>IF(B10="","",COUNTA(OFFSET('Yıllık Takvim'!$F$6:$F$50,0,10-6)))</f>
      </c>
      <c r="D10" s="9">
        <f>IF(B10="","",COUNTIF(OFFSET('Yıllık Takvim'!$F$6:$F$50,0,10-6),"✓"))</f>
      </c>
      <c r="E10" s="9">
        <f>IF(B10="","",COUNTIF(OFFSET('Yıllık Takvim'!$F$6:$F$50,0,10-6),"G"))</f>
      </c>
      <c r="F10" s="9">
        <f>IF(B10="","",COUNTIF(OFFSET('Yıllık Takvim'!$F$6:$F$50,0,10-6),"P"))</f>
      </c>
      <c r="G10" s="10">
        <f>IF(OR(B10="",C10=0),"",D10/C10)</f>
      </c>
      <c r="H10" s="8"/>
    </row>
    <row r="11" ht="18" customHeight="1" spans="1:8" x14ac:dyDescent="0.25">
      <c r="A11" s="6">
        <v>6</v>
      </c>
      <c r="B11" s="8" t="s">
        <v>106</v>
      </c>
      <c r="C11" s="9">
        <f>IF(B11="","",COUNTA(OFFSET('Yıllık Takvim'!$F$6:$F$50,0,11-6)))</f>
      </c>
      <c r="D11" s="9">
        <f>IF(B11="","",COUNTIF(OFFSET('Yıllık Takvim'!$F$6:$F$50,0,11-6),"✓"))</f>
      </c>
      <c r="E11" s="9">
        <f>IF(B11="","",COUNTIF(OFFSET('Yıllık Takvim'!$F$6:$F$50,0,11-6),"G"))</f>
      </c>
      <c r="F11" s="9">
        <f>IF(B11="","",COUNTIF(OFFSET('Yıllık Takvim'!$F$6:$F$50,0,11-6),"P"))</f>
      </c>
      <c r="G11" s="10">
        <f>IF(OR(B11="",C11=0),"",D11/C11)</f>
      </c>
      <c r="H11" s="8"/>
    </row>
    <row r="12" ht="18" customHeight="1" spans="1:8" x14ac:dyDescent="0.25">
      <c r="A12" s="6">
        <v>7</v>
      </c>
      <c r="B12" s="8" t="s">
        <v>107</v>
      </c>
      <c r="C12" s="9">
        <f>IF(B12="","",COUNTA(OFFSET('Yıllık Takvim'!$F$6:$F$50,0,12-6)))</f>
      </c>
      <c r="D12" s="9">
        <f>IF(B12="","",COUNTIF(OFFSET('Yıllık Takvim'!$F$6:$F$50,0,12-6),"✓"))</f>
      </c>
      <c r="E12" s="9">
        <f>IF(B12="","",COUNTIF(OFFSET('Yıllık Takvim'!$F$6:$F$50,0,12-6),"G"))</f>
      </c>
      <c r="F12" s="9">
        <f>IF(B12="","",COUNTIF(OFFSET('Yıllık Takvim'!$F$6:$F$50,0,12-6),"P"))</f>
      </c>
      <c r="G12" s="10">
        <f>IF(OR(B12="",C12=0),"",D12/C12)</f>
      </c>
      <c r="H12" s="8"/>
    </row>
    <row r="13" ht="18" customHeight="1" spans="1:8" x14ac:dyDescent="0.25">
      <c r="A13" s="6">
        <v>8</v>
      </c>
      <c r="B13" s="8" t="s">
        <v>108</v>
      </c>
      <c r="C13" s="9">
        <f>IF(B13="","",COUNTA(OFFSET('Yıllık Takvim'!$F$6:$F$50,0,13-6)))</f>
      </c>
      <c r="D13" s="9">
        <f>IF(B13="","",COUNTIF(OFFSET('Yıllık Takvim'!$F$6:$F$50,0,13-6),"✓"))</f>
      </c>
      <c r="E13" s="9">
        <f>IF(B13="","",COUNTIF(OFFSET('Yıllık Takvim'!$F$6:$F$50,0,13-6),"G"))</f>
      </c>
      <c r="F13" s="9">
        <f>IF(B13="","",COUNTIF(OFFSET('Yıllık Takvim'!$F$6:$F$50,0,13-6),"P"))</f>
      </c>
      <c r="G13" s="10">
        <f>IF(OR(B13="",C13=0),"",D13/C13)</f>
      </c>
      <c r="H13" s="8"/>
    </row>
    <row r="14" ht="18" customHeight="1" spans="1:8" x14ac:dyDescent="0.25">
      <c r="A14" s="6">
        <v>9</v>
      </c>
      <c r="B14" s="8" t="s">
        <v>109</v>
      </c>
      <c r="C14" s="9">
        <f>IF(B14="","",COUNTA(OFFSET('Yıllık Takvim'!$F$6:$F$50,0,14-6)))</f>
      </c>
      <c r="D14" s="9">
        <f>IF(B14="","",COUNTIF(OFFSET('Yıllık Takvim'!$F$6:$F$50,0,14-6),"✓"))</f>
      </c>
      <c r="E14" s="9">
        <f>IF(B14="","",COUNTIF(OFFSET('Yıllık Takvim'!$F$6:$F$50,0,14-6),"G"))</f>
      </c>
      <c r="F14" s="9">
        <f>IF(B14="","",COUNTIF(OFFSET('Yıllık Takvim'!$F$6:$F$50,0,14-6),"P"))</f>
      </c>
      <c r="G14" s="10">
        <f>IF(OR(B14="",C14=0),"",D14/C14)</f>
      </c>
      <c r="H14" s="8"/>
    </row>
    <row r="15" ht="18" customHeight="1" spans="1:8" x14ac:dyDescent="0.25">
      <c r="A15" s="6">
        <v>10</v>
      </c>
      <c r="B15" s="8" t="s">
        <v>110</v>
      </c>
      <c r="C15" s="9">
        <f>IF(B15="","",COUNTA(OFFSET('Yıllık Takvim'!$F$6:$F$50,0,15-6)))</f>
      </c>
      <c r="D15" s="9">
        <f>IF(B15="","",COUNTIF(OFFSET('Yıllık Takvim'!$F$6:$F$50,0,15-6),"✓"))</f>
      </c>
      <c r="E15" s="9">
        <f>IF(B15="","",COUNTIF(OFFSET('Yıllık Takvim'!$F$6:$F$50,0,15-6),"G"))</f>
      </c>
      <c r="F15" s="9">
        <f>IF(B15="","",COUNTIF(OFFSET('Yıllık Takvim'!$F$6:$F$50,0,15-6),"P"))</f>
      </c>
      <c r="G15" s="10">
        <f>IF(OR(B15="",C15=0),"",D15/C15)</f>
      </c>
      <c r="H15" s="8"/>
    </row>
    <row r="16" ht="18" customHeight="1" spans="1:8" x14ac:dyDescent="0.25">
      <c r="A16" s="6">
        <v>11</v>
      </c>
      <c r="B16" s="8" t="s">
        <v>111</v>
      </c>
      <c r="C16" s="9">
        <f>IF(B16="","",COUNTA(OFFSET('Yıllık Takvim'!$F$6:$F$50,0,16-6)))</f>
      </c>
      <c r="D16" s="9">
        <f>IF(B16="","",COUNTIF(OFFSET('Yıllık Takvim'!$F$6:$F$50,0,16-6),"✓"))</f>
      </c>
      <c r="E16" s="9">
        <f>IF(B16="","",COUNTIF(OFFSET('Yıllık Takvim'!$F$6:$F$50,0,16-6),"G"))</f>
      </c>
      <c r="F16" s="9">
        <f>IF(B16="","",COUNTIF(OFFSET('Yıllık Takvim'!$F$6:$F$50,0,16-6),"P"))</f>
      </c>
      <c r="G16" s="10">
        <f>IF(OR(B16="",C16=0),"",D16/C16)</f>
      </c>
      <c r="H16" s="8"/>
    </row>
    <row r="17" ht="18" customHeight="1" spans="1:8" x14ac:dyDescent="0.25">
      <c r="A17" s="6">
        <v>12</v>
      </c>
      <c r="B17" s="8" t="s">
        <v>112</v>
      </c>
      <c r="C17" s="9">
        <f>IF(B17="","",COUNTA(OFFSET('Yıllık Takvim'!$F$6:$F$50,0,17-6)))</f>
      </c>
      <c r="D17" s="9">
        <f>IF(B17="","",COUNTIF(OFFSET('Yıllık Takvim'!$F$6:$F$50,0,17-6),"✓"))</f>
      </c>
      <c r="E17" s="9">
        <f>IF(B17="","",COUNTIF(OFFSET('Yıllık Takvim'!$F$6:$F$50,0,17-6),"G"))</f>
      </c>
      <c r="F17" s="9">
        <f>IF(B17="","",COUNTIF(OFFSET('Yıllık Takvim'!$F$6:$F$50,0,17-6),"P"))</f>
      </c>
      <c r="G17" s="10">
        <f>IF(OR(B17="",C17=0),"",D17/C17)</f>
      </c>
      <c r="H17" s="8"/>
    </row>
    <row r="18" ht="22" customHeight="1" spans="1:8" x14ac:dyDescent="0.25">
      <c r="A18" s="11" t="s">
        <v>113</v>
      </c>
      <c r="B18" s="11"/>
      <c r="C18" s="12">
        <f>SUM(C6:C17)</f>
      </c>
      <c r="D18" s="12">
        <f>SUM(D6:D17)</f>
      </c>
      <c r="E18" s="12">
        <f>SUM(E6:E17)</f>
      </c>
      <c r="F18" s="12">
        <f>SUM(F6:F17)</f>
      </c>
      <c r="G18" s="13">
        <f>IF(SUM($C$6:$C$17)=0,"",SUM($D$6:$D$17)/SUM($C$6:$C$17))</f>
      </c>
      <c r="H18" s="11"/>
    </row>
  </sheetData>
  <autoFilter ref="A5:H5"/>
  <conditionalFormatting sqref="E6:E17">
    <cfRule type="cellIs" dxfId="36" priority="1" operator="greaterThan">
      <formula>0</formula>
    </cfRule>
  </conditionalFormatting>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7"/>
  <sheetViews>
    <sheetView workbookViewId="0" showGridLines="0"/>
  </sheetViews>
  <sheetFormatPr defaultRowHeight="15" outlineLevelRow="0" outlineLevelCol="0" x14ac:dyDescent="55"/>
  <cols>
    <col min="1" max="1" width="7" customWidth="1"/>
    <col min="2" max="2" width="46" customWidth="1"/>
    <col min="3" max="3" width="22" customWidth="1"/>
    <col min="4" max="4" width="40" customWidth="1"/>
  </cols>
  <sheetData>
    <row r="1" ht="34" customHeight="1" spans="2:2" x14ac:dyDescent="0.25">
      <c r="B1" s="1" t="s">
        <v>114</v>
      </c>
    </row>
    <row r="2" ht="18" customHeight="1" spans="2:2" x14ac:dyDescent="0.25">
      <c r="B2" s="2" t="s">
        <v>1</v>
      </c>
    </row>
    <row r="3" ht="16" customHeight="1" spans="2:2" x14ac:dyDescent="0.25">
      <c r="B3" s="3" t="s">
        <v>2</v>
      </c>
    </row>
    <row r="4" spans="1:4" x14ac:dyDescent="0.25">
      <c r="A4" s="4"/>
      <c r="B4" s="4"/>
      <c r="C4" s="4"/>
      <c r="D4" s="4"/>
    </row>
    <row r="5" ht="24" customHeight="1" spans="2:2" x14ac:dyDescent="0.25">
      <c r="B5" s="14" t="s">
        <v>115</v>
      </c>
    </row>
    <row r="6" ht="20" customHeight="1" spans="2:4" x14ac:dyDescent="0.25">
      <c r="B6" s="15" t="s">
        <v>116</v>
      </c>
      <c r="C6" s="16" t="s">
        <v>117</v>
      </c>
    </row>
    <row r="7" ht="20" customHeight="1" spans="2:4" x14ac:dyDescent="0.25">
      <c r="B7" s="15" t="s">
        <v>118</v>
      </c>
      <c r="C7" s="16" t="s">
        <v>119</v>
      </c>
    </row>
    <row r="8" ht="20" customHeight="1" spans="2:4" x14ac:dyDescent="0.25">
      <c r="B8" s="15" t="s">
        <v>120</v>
      </c>
      <c r="C8" s="16" t="s">
        <v>121</v>
      </c>
    </row>
    <row r="9" ht="20" customHeight="1" spans="2:4" x14ac:dyDescent="0.25">
      <c r="B9" s="15" t="s">
        <v>122</v>
      </c>
      <c r="C9" s="16" t="s">
        <v>123</v>
      </c>
    </row>
    <row r="10" ht="24" customHeight="1" spans="2:2" x14ac:dyDescent="0.25">
      <c r="B10" s="14" t="s">
        <v>124</v>
      </c>
    </row>
    <row r="11" ht="20" customHeight="1" spans="2:4" x14ac:dyDescent="0.25">
      <c r="B11" s="15" t="s">
        <v>125</v>
      </c>
      <c r="C11" s="17">
        <f>COUNTA('Yıllık Takvim'!$C$6:$C$50)</f>
      </c>
    </row>
    <row r="12" ht="20" customHeight="1" spans="2:4" x14ac:dyDescent="0.25">
      <c r="B12" s="15" t="s">
        <v>126</v>
      </c>
      <c r="C12" s="17">
        <f>SUM('Yıllık Takvim'!$S$6:$S$50)</f>
      </c>
    </row>
    <row r="13" ht="20" customHeight="1" spans="2:4" x14ac:dyDescent="0.25">
      <c r="B13" s="15" t="s">
        <v>127</v>
      </c>
      <c r="C13" s="17">
        <f>SUM('Yıllık Takvim'!$T$6:$T$50)</f>
      </c>
    </row>
    <row r="14" ht="20" customHeight="1" spans="2:4" x14ac:dyDescent="0.25">
      <c r="B14" s="15" t="s">
        <v>128</v>
      </c>
      <c r="C14" s="17">
        <f>COUNTIF('Yıllık Takvim'!$F$6:$Q$50,"G")</f>
      </c>
    </row>
    <row r="15" ht="20" customHeight="1" spans="2:4" x14ac:dyDescent="0.25">
      <c r="B15" s="15" t="s">
        <v>129</v>
      </c>
      <c r="C15" s="18">
        <f>IF(C12=0,0,C13/C12)</f>
      </c>
    </row>
    <row r="16" ht="24" customHeight="1" spans="2:2" x14ac:dyDescent="0.25">
      <c r="B16" s="14" t="s">
        <v>130</v>
      </c>
    </row>
    <row r="17" ht="20" customHeight="1" spans="2:4" x14ac:dyDescent="0.25">
      <c r="B17" s="15" t="s">
        <v>131</v>
      </c>
      <c r="C17" s="16" t="s">
        <v>132</v>
      </c>
      <c r="D17" s="19" t="s">
        <v>133</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0"/>
  <sheetViews>
    <sheetView workbookViewId="0" showGridLines="0"/>
  </sheetViews>
  <sheetFormatPr defaultRowHeight="15" outlineLevelRow="0" outlineLevelCol="0" x14ac:dyDescent="55"/>
  <cols>
    <col min="1" max="1" width="7" customWidth="1"/>
    <col min="2" max="2" width="100" customWidth="1"/>
  </cols>
  <sheetData>
    <row r="1" ht="34" customHeight="1" spans="2:2" x14ac:dyDescent="0.25">
      <c r="B1" s="1" t="s">
        <v>134</v>
      </c>
    </row>
    <row r="2" ht="18" customHeight="1" spans="2:2" x14ac:dyDescent="0.25">
      <c r="B2" s="2" t="s">
        <v>0</v>
      </c>
    </row>
    <row r="3" ht="16" customHeight="1" spans="2:2" x14ac:dyDescent="0.25">
      <c r="B3" s="3" t="s">
        <v>2</v>
      </c>
    </row>
    <row r="4" spans="1:2" x14ac:dyDescent="0.25">
      <c r="A4" s="4"/>
      <c r="B4" s="4"/>
    </row>
    <row r="5" ht="45" customHeight="1" spans="2:2" x14ac:dyDescent="0.25">
      <c r="B5" s="20" t="s">
        <v>135</v>
      </c>
    </row>
    <row r="7" ht="22" customHeight="1" spans="2:2" x14ac:dyDescent="0.25">
      <c r="B7" s="21" t="s">
        <v>136</v>
      </c>
    </row>
    <row r="8" ht="30" customHeight="1" spans="2:2" x14ac:dyDescent="0.25">
      <c r="B8" s="20" t="s">
        <v>137</v>
      </c>
    </row>
    <row r="9" ht="30" customHeight="1" spans="2:2" x14ac:dyDescent="0.25">
      <c r="B9" s="20" t="s">
        <v>138</v>
      </c>
    </row>
    <row r="10" ht="30" customHeight="1" spans="2:2" x14ac:dyDescent="0.25">
      <c r="B10" s="20" t="s">
        <v>139</v>
      </c>
    </row>
    <row r="11" ht="30" customHeight="1" spans="2:2" x14ac:dyDescent="0.25">
      <c r="B11" s="20" t="s">
        <v>140</v>
      </c>
    </row>
    <row r="12" ht="30" customHeight="1" spans="2:2" x14ac:dyDescent="0.25">
      <c r="B12" s="20" t="s">
        <v>141</v>
      </c>
    </row>
    <row r="13" ht="30" customHeight="1" spans="2:2" x14ac:dyDescent="0.25">
      <c r="B13" s="20" t="s">
        <v>142</v>
      </c>
    </row>
    <row r="14" ht="8" customHeight="1" spans="2:2" x14ac:dyDescent="0.25">
      <c r="B14" s="20" t="s">
        <v>143</v>
      </c>
    </row>
    <row r="15" ht="30" customHeight="1" spans="2:2" x14ac:dyDescent="0.25">
      <c r="B15" s="22" t="s">
        <v>144</v>
      </c>
    </row>
    <row r="17" ht="20" customHeight="1" spans="2:2" x14ac:dyDescent="0.25">
      <c r="B17" s="23" t="s">
        <v>145</v>
      </c>
    </row>
    <row r="18" ht="30" customHeight="1" spans="2:2" x14ac:dyDescent="0.25">
      <c r="B18" s="20" t="s">
        <v>146</v>
      </c>
    </row>
    <row r="20" ht="18" customHeight="1" spans="2:2" x14ac:dyDescent="0.25">
      <c r="B20" s="24" t="s">
        <v>147</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Yıllık Takvim</vt:lpstr>
      <vt:lpstr>Aylık Özet</vt:lpstr>
      <vt:lpstr>Özet</vt:lpstr>
      <vt:lpstr>Nasıl Kullanılır</vt:lpstr>
    </vt:vector>
  </TitlesOfParts>
  <Company>İK Partner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 Partner</dc:creator>
  <dc:title>İK Takvimi</dc:title>
  <dc:subject/>
  <dc:description/>
  <cp:keywords/>
  <cp:category/>
  <cp:lastModifiedBy>Unknown</cp:lastModifiedBy>
  <dcterms:created xsi:type="dcterms:W3CDTF">2026-10-12T09:00:00Z</dcterms:created>
  <dcterms:modified xsi:type="dcterms:W3CDTF">2026-10-12T09:00:00Z</dcterms:modified>
</cp:coreProperties>
</file>