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vml" ContentType="application/vnd.openxmlformats-officedocument.vmlDrawing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Plan" state="visible" r:id="rId4"/>
    <sheet sheetId="2" name="Gerçekleşen" state="visible" r:id="rId5"/>
    <sheet sheetId="3" name="Sapma Analizi" state="visible" r:id="rId6"/>
    <sheet sheetId="4" name="Kategori Özeti" state="visible" r:id="rId7"/>
    <sheet sheetId="5" name="Parametreler" state="visible" r:id="rId8"/>
    <sheet sheetId="6" name="Nasıl Kullanılır" state="visible" r:id="rId9"/>
  </sheets>
  <definedNames>
    <definedName name="_xlnm.Print_Titles" localSheetId="0">'Plan'!$5:$5</definedName>
    <definedName name="_xlnm.Print_Titles" localSheetId="1">'Gerçekleşen'!$5:$5</definedName>
    <definedName name="_xlnm.Print_Titles" localSheetId="2">'Sapma Analizi'!$5:$5</definedName>
    <definedName name="_xlnm.Print_Titles" localSheetId="3">'Kategori Özeti'!$5:$5</definedName>
  </definedNames>
  <calcPr calcId="171027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t>Ocak'tan raporlama ayına kadar</t>
        </r>
      </text>
    </comment>
    <comment ref="G5" authorId="0">
      <text>
        <r>
          <t>Gerçekleşen − Plan; artı değer bütçe aşımıdır</t>
        </r>
      </text>
    </comment>
  </commentList>
</comments>
</file>

<file path=xl/sharedStrings.xml><?xml version="1.0" encoding="utf-8"?>
<sst xmlns="http://schemas.openxmlformats.org/spreadsheetml/2006/main" count="149" uniqueCount="91">
  <si>
    <t>İK Bütçe Tablosu</t>
  </si>
  <si>
    <t>Bütçe yılı: [Yıl]  ·  Şirket: [Şirket Unvanı]</t>
  </si>
  <si>
    <t>ikpartner.com  ·  Ücretsiz İK şablonu  ·  0538 949 22 87</t>
  </si>
  <si>
    <t>Sıra</t>
  </si>
  <si>
    <t>Kategori</t>
  </si>
  <si>
    <t>Bütçe Kalemi</t>
  </si>
  <si>
    <t>Sorumlu</t>
  </si>
  <si>
    <t>Oca</t>
  </si>
  <si>
    <t>Şub</t>
  </si>
  <si>
    <t>Mar</t>
  </si>
  <si>
    <t>Nis</t>
  </si>
  <si>
    <t>May</t>
  </si>
  <si>
    <t>Haz</t>
  </si>
  <si>
    <t>Tem</t>
  </si>
  <si>
    <t>Ağu</t>
  </si>
  <si>
    <t>Eyl</t>
  </si>
  <si>
    <t>Eki</t>
  </si>
  <si>
    <t>Kas</t>
  </si>
  <si>
    <t>Ara</t>
  </si>
  <si>
    <t>Yıllık Plan</t>
  </si>
  <si>
    <t>Personel Ücretleri</t>
  </si>
  <si>
    <t>Brüt ücretler (mevcut kadro)</t>
  </si>
  <si>
    <t>[Bordro]</t>
  </si>
  <si>
    <t>SGK ve Yasal Giderler</t>
  </si>
  <si>
    <t>İşveren SGK ve işsizlik payı</t>
  </si>
  <si>
    <t>Yan Haklar</t>
  </si>
  <si>
    <t>Yemek kartı</t>
  </si>
  <si>
    <t>[İK]</t>
  </si>
  <si>
    <t>Özel sağlık sigortası</t>
  </si>
  <si>
    <t>İşe Alım</t>
  </si>
  <si>
    <t>İlan ve kariyer siteleri</t>
  </si>
  <si>
    <t>[İşe Alım]</t>
  </si>
  <si>
    <t>Eğitim ve Gelişim</t>
  </si>
  <si>
    <t>Yönetici gelişim programı</t>
  </si>
  <si>
    <t>[Eğitim]</t>
  </si>
  <si>
    <t>Çalışan Deneyimi</t>
  </si>
  <si>
    <t>Etkinlik ve tanıma programı</t>
  </si>
  <si>
    <t>İK Teknolojileri</t>
  </si>
  <si>
    <t>İK yazılımı lisansı</t>
  </si>
  <si>
    <t>TOPLAM</t>
  </si>
  <si>
    <t>Yıllık Gerçekleşen</t>
  </si>
  <si>
    <t>Kümülatif Plan</t>
  </si>
  <si>
    <t>Kümülatif Gerçekleşen</t>
  </si>
  <si>
    <t>Sapma (TL)</t>
  </si>
  <si>
    <t>Sapma %</t>
  </si>
  <si>
    <t>Kalan Yıllık Bütçe</t>
  </si>
  <si>
    <t>Durum</t>
  </si>
  <si>
    <t>Bütçe Payı</t>
  </si>
  <si>
    <t>Danışmanlık</t>
  </si>
  <si>
    <t>İSG</t>
  </si>
  <si>
    <t>Diğer</t>
  </si>
  <si>
    <t>Bütçe Dönemi</t>
  </si>
  <si>
    <t>Bütçe yılı</t>
  </si>
  <si>
    <t>[2027]</t>
  </si>
  <si>
    <t>Raporlama ayı (1–12)</t>
  </si>
  <si>
    <t>Sapma analizi Ocak'tan bu aya kadar kümülatif yapılır.</t>
  </si>
  <si>
    <t>Sapma toleransı</t>
  </si>
  <si>
    <t>Örnek değer; bu oranı aşan sapmalar işaretlenir.</t>
  </si>
  <si>
    <t>Genel Toplamlar</t>
  </si>
  <si>
    <t>Yıllık plan toplamı</t>
  </si>
  <si>
    <t>Kümülatif plan</t>
  </si>
  <si>
    <t>Kümülatif gerçekleşen</t>
  </si>
  <si>
    <t>Kümülatif sapma (TL)</t>
  </si>
  <si>
    <t>Kümülatif sapma %</t>
  </si>
  <si>
    <t>Bütçe aşımı olan kalem</t>
  </si>
  <si>
    <t>Planlama Varsayımları (2026, referans)</t>
  </si>
  <si>
    <t>Aylık brüt asgari ücret (01.01–31.12.2026)</t>
  </si>
  <si>
    <t>İşveren SGK payı (ondalık; %21,75)</t>
  </si>
  <si>
    <t>İşsizlik sigortası işveren payı</t>
  </si>
  <si>
    <t>Basit işveren yükü katsayısı</t>
  </si>
  <si>
    <t>Brüt × katsayı; prim indirimi ve PEK üst sınırı hariç basitleştirilmiş</t>
  </si>
  <si>
    <t>Asgari ücretli bir çalışanın aylık maliyeti (teşviksiz)</t>
  </si>
  <si>
    <t>Kontrol: 40.874,63 TL</t>
  </si>
  <si>
    <t>Onay</t>
  </si>
  <si>
    <t>Hazırlayan</t>
  </si>
  <si>
    <t>[Ad Soyad]</t>
  </si>
  <si>
    <t>Onaylayan</t>
  </si>
  <si>
    <t>Nasıl Kullanılır?</t>
  </si>
  <si>
    <t>İnsan kaynakları bütçesini kalem kalem ve ay ay planlayan, gerçekleşen harcamaları aynı yapıda izleyen; seçilen raporlama ayına kadar kümülatif plan–gerçekleşen farkını, sapma yüzdesini, kalan yıllık bütçeyi ve kategori toplamlarını otomatik hesaplayan bütçe tablosu. Örnek satırlardaki tutarlar yalnızca gösterim amaçlıdır.</t>
  </si>
  <si>
    <t>Kullanım adımları</t>
  </si>
  <si>
    <t>1. Parametreler sayfasında bütçe yılını, raporlama ayını (1–12) ve sapma toleransını girin.</t>
  </si>
  <si>
    <t>2. Plan sayfasında her bütçe kalemi için kategori, kalem adı, sorumlu ve aylık planlanan tutarları girin. Yıllık toplam otomatik hesaplanır.</t>
  </si>
  <si>
    <t>3. Gerçekleşen sayfası kategori, kalem ve sorumlu bilgisini Plan sayfasının aynı satırından alır; yalnızca aylık gerçekleşen tutarları girin. Satır sırasını iki sayfada değiştirmeyin.</t>
  </si>
  <si>
    <t>4. Sapma Analizi sayfası, raporlama ayına kadar kümülatif plan ve gerçekleşeni karşılaştırır. Sapma toleransı aşılan kalemler "Bütçe aşımı", plansız harcamalar "Plansız harcama" olarak işaretlenir.</t>
  </si>
  <si>
    <t>5. Kategori Özeti sayfasında kategori adlarının Plan sayfasındaki listeyle aynı olduğundan emin olun; toplamlar otomatik gelir.</t>
  </si>
  <si>
    <t>6. Personel ücreti ve SGK satırlarını planlarken Parametreler sayfasındaki 2026 asgari ücret ve işveren prim oranlarını referans alabilirsiniz; ücret artışı olan aylarda tutarları ayrıca güncelleyin.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</si>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</sst>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₺&quot;"/>
    <numFmt numFmtId="165" formatCode="0.0%"/>
  </numFmts>
  <fonts count="17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color rgb="FF3A4A61"/>
      <sz val="10"/>
      <name val="Calibri"/>
    </font>
    <font>
      <color rgb="FF0E2849"/>
      <sz val="10"/>
      <name val="Calibri"/>
    </font>
    <font>
      <b/>
      <color rgb="FF0E2849"/>
      <sz val="10"/>
      <name val="Calibri"/>
    </font>
    <font>
      <b/>
      <color rgb="FF13B8A7"/>
      <sz val="12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164" fontId="6" fillId="0" borderId="2" xfId="0" applyNumberFormat="1" applyFont="1" applyBorder="1"/>
    <xf numFmtId="164" fontId="7" fillId="3" borderId="2" xfId="0" applyNumberFormat="1" applyFont="1" applyFill="1" applyBorder="1"/>
    <xf numFmtId="0" fontId="8" fillId="4" borderId="3" xfId="0" applyFont="1" applyFill="1" applyBorder="1"/>
    <xf numFmtId="164" fontId="8" fillId="4" borderId="3" xfId="0" applyNumberFormat="1" applyFont="1" applyFill="1" applyBorder="1"/>
    <xf numFmtId="0" fontId="7" fillId="3" borderId="2" xfId="0" applyFont="1" applyFill="1" applyBorder="1"/>
    <xf numFmtId="165" fontId="7" fillId="3" borderId="2" xfId="0" applyNumberFormat="1" applyFont="1" applyFill="1" applyBorder="1"/>
    <xf numFmtId="165" fontId="8" fillId="4" borderId="3" xfId="0" applyNumberFormat="1" applyFont="1" applyFill="1" applyBorder="1"/>
    <xf numFmtId="0" fontId="9" fillId="0" borderId="0" xfId="0" applyFont="1"/>
    <xf numFmtId="0" fontId="8" fillId="3" borderId="2" xfId="0" applyFont="1" applyFill="1" applyBorder="1"/>
    <xf numFmtId="0" fontId="10" fillId="5" borderId="2" xfId="0" applyFont="1" applyFill="1" applyBorder="1" applyAlignment="1">
      <alignment horizontal="right"/>
    </xf>
    <xf numFmtId="3" fontId="10" fillId="5" borderId="2" xfId="0" applyNumberFormat="1" applyFont="1" applyFill="1" applyBorder="1" applyAlignment="1">
      <alignment horizontal="right"/>
    </xf>
    <xf numFmtId="0" fontId="11" fillId="0" borderId="0" xfId="0" applyFont="1"/>
    <xf numFmtId="9" fontId="10" fillId="5" borderId="2" xfId="0" applyNumberFormat="1" applyFont="1" applyFill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164" fontId="10" fillId="5" borderId="2" xfId="0" applyNumberFormat="1" applyFont="1" applyFill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6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</cellXfs>
  <cellStyles count="1">
    <cellStyle name="Normal" xfId="0" builtinId="0"/>
  </cellStyles>
  <dxfs count="7">
    <dxf>
      <font>
        <color rgb="FFC0392B"/>
      </font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E3F4EC"/>
        </patternFill>
      </fill>
    </dxf>
    <dxf>
      <font>
        <color rgb="FFC0392B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33000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3.xml"/><Relationship Id="rId3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20" customWidth="1"/>
    <col min="3" max="3" width="26" customWidth="1"/>
    <col min="4" max="4" width="12" customWidth="1"/>
    <col min="5" max="16" width="15" customWidth="1"/>
    <col min="17" max="17" width="14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30" customHeight="1" spans="1:17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</row>
    <row r="6" ht="18" customHeight="1" spans="1:17" x14ac:dyDescent="0.25">
      <c r="A6" s="6">
        <v>1</v>
      </c>
      <c r="B6" s="7" t="s">
        <v>20</v>
      </c>
      <c r="C6" s="8" t="s">
        <v>21</v>
      </c>
      <c r="D6" s="8" t="s">
        <v>22</v>
      </c>
      <c r="E6" s="9">
        <v>1850000</v>
      </c>
      <c r="F6" s="9">
        <v>1850000</v>
      </c>
      <c r="G6" s="9">
        <v>1850000</v>
      </c>
      <c r="H6" s="9">
        <v>1850000</v>
      </c>
      <c r="I6" s="9">
        <v>1850000</v>
      </c>
      <c r="J6" s="9">
        <v>1850000</v>
      </c>
      <c r="K6" s="9">
        <v>1850000</v>
      </c>
      <c r="L6" s="9">
        <v>1850000</v>
      </c>
      <c r="M6" s="9">
        <v>1850000</v>
      </c>
      <c r="N6" s="9">
        <v>1850000</v>
      </c>
      <c r="O6" s="9">
        <v>1850000</v>
      </c>
      <c r="P6" s="9">
        <v>1850000</v>
      </c>
      <c r="Q6" s="10">
        <f>IF(C6="","",SUM(E6:P6))</f>
      </c>
    </row>
    <row r="7" ht="18" customHeight="1" spans="1:17" x14ac:dyDescent="0.25">
      <c r="A7" s="6">
        <v>2</v>
      </c>
      <c r="B7" s="7" t="s">
        <v>23</v>
      </c>
      <c r="C7" s="8" t="s">
        <v>24</v>
      </c>
      <c r="D7" s="8" t="s">
        <v>22</v>
      </c>
      <c r="E7" s="9">
        <v>437000</v>
      </c>
      <c r="F7" s="9">
        <v>437000</v>
      </c>
      <c r="G7" s="9">
        <v>437000</v>
      </c>
      <c r="H7" s="9">
        <v>437000</v>
      </c>
      <c r="I7" s="9">
        <v>437000</v>
      </c>
      <c r="J7" s="9">
        <v>437000</v>
      </c>
      <c r="K7" s="9">
        <v>437000</v>
      </c>
      <c r="L7" s="9">
        <v>437000</v>
      </c>
      <c r="M7" s="9">
        <v>437000</v>
      </c>
      <c r="N7" s="9">
        <v>437000</v>
      </c>
      <c r="O7" s="9">
        <v>437000</v>
      </c>
      <c r="P7" s="9">
        <v>437000</v>
      </c>
      <c r="Q7" s="10">
        <f>IF(C7="","",SUM(E7:P7))</f>
      </c>
    </row>
    <row r="8" ht="18" customHeight="1" spans="1:17" x14ac:dyDescent="0.25">
      <c r="A8" s="6">
        <v>3</v>
      </c>
      <c r="B8" s="7" t="s">
        <v>25</v>
      </c>
      <c r="C8" s="8" t="s">
        <v>26</v>
      </c>
      <c r="D8" s="8" t="s">
        <v>27</v>
      </c>
      <c r="E8" s="9">
        <v>96000</v>
      </c>
      <c r="F8" s="9">
        <v>96000</v>
      </c>
      <c r="G8" s="9">
        <v>96000</v>
      </c>
      <c r="H8" s="9">
        <v>96000</v>
      </c>
      <c r="I8" s="9">
        <v>96000</v>
      </c>
      <c r="J8" s="9">
        <v>96000</v>
      </c>
      <c r="K8" s="9">
        <v>96000</v>
      </c>
      <c r="L8" s="9">
        <v>96000</v>
      </c>
      <c r="M8" s="9">
        <v>96000</v>
      </c>
      <c r="N8" s="9">
        <v>96000</v>
      </c>
      <c r="O8" s="9">
        <v>96000</v>
      </c>
      <c r="P8" s="9">
        <v>96000</v>
      </c>
      <c r="Q8" s="10">
        <f>IF(C8="","",SUM(E8:P8))</f>
      </c>
    </row>
    <row r="9" ht="18" customHeight="1" spans="1:17" x14ac:dyDescent="0.25">
      <c r="A9" s="6">
        <v>4</v>
      </c>
      <c r="B9" s="7" t="s">
        <v>25</v>
      </c>
      <c r="C9" s="8" t="s">
        <v>28</v>
      </c>
      <c r="D9" s="8" t="s">
        <v>27</v>
      </c>
      <c r="E9" s="9">
        <v>420000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10">
        <f>IF(C9="","",SUM(E9:P9))</f>
      </c>
    </row>
    <row r="10" ht="18" customHeight="1" spans="1:17" x14ac:dyDescent="0.25">
      <c r="A10" s="6">
        <v>5</v>
      </c>
      <c r="B10" s="7" t="s">
        <v>29</v>
      </c>
      <c r="C10" s="8" t="s">
        <v>30</v>
      </c>
      <c r="D10" s="8" t="s">
        <v>31</v>
      </c>
      <c r="E10" s="9">
        <v>18000</v>
      </c>
      <c r="F10" s="9">
        <v>18000</v>
      </c>
      <c r="G10" s="9">
        <v>18000</v>
      </c>
      <c r="H10" s="9">
        <v>18000</v>
      </c>
      <c r="I10" s="9">
        <v>18000</v>
      </c>
      <c r="J10" s="9">
        <v>18000</v>
      </c>
      <c r="K10" s="9">
        <v>18000</v>
      </c>
      <c r="L10" s="9">
        <v>18000</v>
      </c>
      <c r="M10" s="9">
        <v>18000</v>
      </c>
      <c r="N10" s="9">
        <v>18000</v>
      </c>
      <c r="O10" s="9">
        <v>18000</v>
      </c>
      <c r="P10" s="9">
        <v>18000</v>
      </c>
      <c r="Q10" s="10">
        <f>IF(C10="","",SUM(E10:P10))</f>
      </c>
    </row>
    <row r="11" ht="18" customHeight="1" spans="1:17" x14ac:dyDescent="0.25">
      <c r="A11" s="6">
        <v>6</v>
      </c>
      <c r="B11" s="7" t="s">
        <v>32</v>
      </c>
      <c r="C11" s="8" t="s">
        <v>33</v>
      </c>
      <c r="D11" s="8" t="s">
        <v>34</v>
      </c>
      <c r="E11" s="9">
        <v>0</v>
      </c>
      <c r="F11" s="9">
        <v>0</v>
      </c>
      <c r="G11" s="9">
        <v>120000</v>
      </c>
      <c r="H11" s="9">
        <v>0</v>
      </c>
      <c r="I11" s="9">
        <v>0</v>
      </c>
      <c r="J11" s="9">
        <v>120000</v>
      </c>
      <c r="K11" s="9">
        <v>0</v>
      </c>
      <c r="L11" s="9">
        <v>0</v>
      </c>
      <c r="M11" s="9">
        <v>120000</v>
      </c>
      <c r="N11" s="9">
        <v>0</v>
      </c>
      <c r="O11" s="9">
        <v>0</v>
      </c>
      <c r="P11" s="9">
        <v>0</v>
      </c>
      <c r="Q11" s="10">
        <f>IF(C11="","",SUM(E11:P11))</f>
      </c>
    </row>
    <row r="12" ht="18" customHeight="1" spans="1:17" x14ac:dyDescent="0.25">
      <c r="A12" s="6">
        <v>7</v>
      </c>
      <c r="B12" s="7" t="s">
        <v>35</v>
      </c>
      <c r="C12" s="8" t="s">
        <v>36</v>
      </c>
      <c r="D12" s="8" t="s">
        <v>27</v>
      </c>
      <c r="E12" s="9">
        <v>0</v>
      </c>
      <c r="F12" s="9">
        <v>0</v>
      </c>
      <c r="G12" s="9">
        <v>0</v>
      </c>
      <c r="H12" s="9">
        <v>45000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90000</v>
      </c>
      <c r="Q12" s="10">
        <f>IF(C12="","",SUM(E12:P12))</f>
      </c>
    </row>
    <row r="13" ht="18" customHeight="1" spans="1:17" x14ac:dyDescent="0.25">
      <c r="A13" s="6">
        <v>8</v>
      </c>
      <c r="B13" s="7" t="s">
        <v>37</v>
      </c>
      <c r="C13" s="8" t="s">
        <v>38</v>
      </c>
      <c r="D13" s="8" t="s">
        <v>27</v>
      </c>
      <c r="E13" s="9">
        <v>22000</v>
      </c>
      <c r="F13" s="9">
        <v>22000</v>
      </c>
      <c r="G13" s="9">
        <v>22000</v>
      </c>
      <c r="H13" s="9">
        <v>22000</v>
      </c>
      <c r="I13" s="9">
        <v>22000</v>
      </c>
      <c r="J13" s="9">
        <v>22000</v>
      </c>
      <c r="K13" s="9">
        <v>22000</v>
      </c>
      <c r="L13" s="9">
        <v>22000</v>
      </c>
      <c r="M13" s="9">
        <v>22000</v>
      </c>
      <c r="N13" s="9">
        <v>22000</v>
      </c>
      <c r="O13" s="9">
        <v>22000</v>
      </c>
      <c r="P13" s="9">
        <v>22000</v>
      </c>
      <c r="Q13" s="10">
        <f>IF(C13="","",SUM(E13:P13))</f>
      </c>
    </row>
    <row r="14" ht="18" customHeight="1" spans="1:17" x14ac:dyDescent="0.25">
      <c r="A14" s="6">
        <v>9</v>
      </c>
      <c r="B14" s="7"/>
      <c r="C14" s="8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>
        <f>IF(C14="","",SUM(E14:P14))</f>
      </c>
    </row>
    <row r="15" ht="18" customHeight="1" spans="1:17" x14ac:dyDescent="0.25">
      <c r="A15" s="6">
        <v>10</v>
      </c>
      <c r="B15" s="7"/>
      <c r="C15" s="8"/>
      <c r="D15" s="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0">
        <f>IF(C15="","",SUM(E15:P15))</f>
      </c>
    </row>
    <row r="16" ht="18" customHeight="1" spans="1:17" x14ac:dyDescent="0.25">
      <c r="A16" s="6">
        <v>11</v>
      </c>
      <c r="B16" s="7"/>
      <c r="C16" s="8"/>
      <c r="D16" s="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0">
        <f>IF(C16="","",SUM(E16:P16))</f>
      </c>
    </row>
    <row r="17" ht="18" customHeight="1" spans="1:17" x14ac:dyDescent="0.25">
      <c r="A17" s="6">
        <v>12</v>
      </c>
      <c r="B17" s="7"/>
      <c r="C17" s="8"/>
      <c r="D17" s="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0">
        <f>IF(C17="","",SUM(E17:P17))</f>
      </c>
    </row>
    <row r="18" ht="18" customHeight="1" spans="1:17" x14ac:dyDescent="0.25">
      <c r="A18" s="6">
        <v>13</v>
      </c>
      <c r="B18" s="7"/>
      <c r="C18" s="8"/>
      <c r="D18" s="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0">
        <f>IF(C18="","",SUM(E18:P18))</f>
      </c>
    </row>
    <row r="19" ht="18" customHeight="1" spans="1:17" x14ac:dyDescent="0.25">
      <c r="A19" s="6">
        <v>14</v>
      </c>
      <c r="B19" s="7"/>
      <c r="C19" s="8"/>
      <c r="D19" s="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0">
        <f>IF(C19="","",SUM(E19:P19))</f>
      </c>
    </row>
    <row r="20" ht="18" customHeight="1" spans="1:17" x14ac:dyDescent="0.25">
      <c r="A20" s="6">
        <v>15</v>
      </c>
      <c r="B20" s="7"/>
      <c r="C20" s="8"/>
      <c r="D20" s="8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0">
        <f>IF(C20="","",SUM(E20:P20))</f>
      </c>
    </row>
    <row r="21" ht="18" customHeight="1" spans="1:17" x14ac:dyDescent="0.25">
      <c r="A21" s="6">
        <v>16</v>
      </c>
      <c r="B21" s="7"/>
      <c r="C21" s="8"/>
      <c r="D21" s="8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0">
        <f>IF(C21="","",SUM(E21:P21))</f>
      </c>
    </row>
    <row r="22" ht="18" customHeight="1" spans="1:17" x14ac:dyDescent="0.25">
      <c r="A22" s="6">
        <v>17</v>
      </c>
      <c r="B22" s="7"/>
      <c r="C22" s="8"/>
      <c r="D22" s="8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0">
        <f>IF(C22="","",SUM(E22:P22))</f>
      </c>
    </row>
    <row r="23" ht="18" customHeight="1" spans="1:17" x14ac:dyDescent="0.25">
      <c r="A23" s="6">
        <v>18</v>
      </c>
      <c r="B23" s="7"/>
      <c r="C23" s="8"/>
      <c r="D23" s="8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0">
        <f>IF(C23="","",SUM(E23:P23))</f>
      </c>
    </row>
    <row r="24" ht="18" customHeight="1" spans="1:17" x14ac:dyDescent="0.25">
      <c r="A24" s="6">
        <v>19</v>
      </c>
      <c r="B24" s="7"/>
      <c r="C24" s="8"/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0">
        <f>IF(C24="","",SUM(E24:P24))</f>
      </c>
    </row>
    <row r="25" ht="18" customHeight="1" spans="1:17" x14ac:dyDescent="0.25">
      <c r="A25" s="6">
        <v>20</v>
      </c>
      <c r="B25" s="7"/>
      <c r="C25" s="8"/>
      <c r="D25" s="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0">
        <f>IF(C25="","",SUM(E25:P25))</f>
      </c>
    </row>
    <row r="26" ht="18" customHeight="1" spans="1:17" x14ac:dyDescent="0.25">
      <c r="A26" s="6">
        <v>21</v>
      </c>
      <c r="B26" s="7"/>
      <c r="C26" s="8"/>
      <c r="D26" s="8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0">
        <f>IF(C26="","",SUM(E26:P26))</f>
      </c>
    </row>
    <row r="27" ht="18" customHeight="1" spans="1:17" x14ac:dyDescent="0.25">
      <c r="A27" s="6">
        <v>22</v>
      </c>
      <c r="B27" s="7"/>
      <c r="C27" s="8"/>
      <c r="D27" s="8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0">
        <f>IF(C27="","",SUM(E27:P27))</f>
      </c>
    </row>
    <row r="28" ht="18" customHeight="1" spans="1:17" x14ac:dyDescent="0.25">
      <c r="A28" s="6">
        <v>23</v>
      </c>
      <c r="B28" s="7"/>
      <c r="C28" s="8"/>
      <c r="D28" s="8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0">
        <f>IF(C28="","",SUM(E28:P28))</f>
      </c>
    </row>
    <row r="29" ht="18" customHeight="1" spans="1:17" x14ac:dyDescent="0.25">
      <c r="A29" s="6">
        <v>24</v>
      </c>
      <c r="B29" s="7"/>
      <c r="C29" s="8"/>
      <c r="D29" s="8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0">
        <f>IF(C29="","",SUM(E29:P29))</f>
      </c>
    </row>
    <row r="30" ht="18" customHeight="1" spans="1:17" x14ac:dyDescent="0.25">
      <c r="A30" s="6">
        <v>25</v>
      </c>
      <c r="B30" s="7"/>
      <c r="C30" s="8"/>
      <c r="D30" s="8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0">
        <f>IF(C30="","",SUM(E30:P30))</f>
      </c>
    </row>
    <row r="31" ht="18" customHeight="1" spans="1:17" x14ac:dyDescent="0.25">
      <c r="A31" s="6">
        <v>26</v>
      </c>
      <c r="B31" s="7"/>
      <c r="C31" s="8"/>
      <c r="D31" s="8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0">
        <f>IF(C31="","",SUM(E31:P31))</f>
      </c>
    </row>
    <row r="32" ht="18" customHeight="1" spans="1:17" x14ac:dyDescent="0.25">
      <c r="A32" s="6">
        <v>27</v>
      </c>
      <c r="B32" s="7"/>
      <c r="C32" s="8"/>
      <c r="D32" s="8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0">
        <f>IF(C32="","",SUM(E32:P32))</f>
      </c>
    </row>
    <row r="33" ht="18" customHeight="1" spans="1:17" x14ac:dyDescent="0.25">
      <c r="A33" s="6">
        <v>28</v>
      </c>
      <c r="B33" s="7"/>
      <c r="C33" s="8"/>
      <c r="D33" s="8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0">
        <f>IF(C33="","",SUM(E33:P33))</f>
      </c>
    </row>
    <row r="34" ht="18" customHeight="1" spans="1:17" x14ac:dyDescent="0.25">
      <c r="A34" s="6">
        <v>29</v>
      </c>
      <c r="B34" s="7"/>
      <c r="C34" s="8"/>
      <c r="D34" s="8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0">
        <f>IF(C34="","",SUM(E34:P34))</f>
      </c>
    </row>
    <row r="35" ht="18" customHeight="1" spans="1:17" x14ac:dyDescent="0.25">
      <c r="A35" s="6">
        <v>30</v>
      </c>
      <c r="B35" s="7"/>
      <c r="C35" s="8"/>
      <c r="D35" s="8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0">
        <f>IF(C35="","",SUM(E35:P35))</f>
      </c>
    </row>
    <row r="36" ht="18" customHeight="1" spans="1:17" x14ac:dyDescent="0.25">
      <c r="A36" s="6">
        <v>31</v>
      </c>
      <c r="B36" s="7"/>
      <c r="C36" s="8"/>
      <c r="D36" s="8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0">
        <f>IF(C36="","",SUM(E36:P36))</f>
      </c>
    </row>
    <row r="37" ht="18" customHeight="1" spans="1:17" x14ac:dyDescent="0.25">
      <c r="A37" s="6">
        <v>32</v>
      </c>
      <c r="B37" s="7"/>
      <c r="C37" s="8"/>
      <c r="D37" s="8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0">
        <f>IF(C37="","",SUM(E37:P37))</f>
      </c>
    </row>
    <row r="38" ht="18" customHeight="1" spans="1:17" x14ac:dyDescent="0.25">
      <c r="A38" s="6">
        <v>33</v>
      </c>
      <c r="B38" s="7"/>
      <c r="C38" s="8"/>
      <c r="D38" s="8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0">
        <f>IF(C38="","",SUM(E38:P38))</f>
      </c>
    </row>
    <row r="39" ht="18" customHeight="1" spans="1:17" x14ac:dyDescent="0.25">
      <c r="A39" s="6">
        <v>34</v>
      </c>
      <c r="B39" s="7"/>
      <c r="C39" s="8"/>
      <c r="D39" s="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0">
        <f>IF(C39="","",SUM(E39:P39))</f>
      </c>
    </row>
    <row r="40" ht="18" customHeight="1" spans="1:17" x14ac:dyDescent="0.25">
      <c r="A40" s="6">
        <v>35</v>
      </c>
      <c r="B40" s="7"/>
      <c r="C40" s="8"/>
      <c r="D40" s="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0">
        <f>IF(C40="","",SUM(E40:P40))</f>
      </c>
    </row>
    <row r="41" ht="18" customHeight="1" spans="1:17" x14ac:dyDescent="0.25">
      <c r="A41" s="6">
        <v>36</v>
      </c>
      <c r="B41" s="7"/>
      <c r="C41" s="8"/>
      <c r="D41" s="8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0">
        <f>IF(C41="","",SUM(E41:P41))</f>
      </c>
    </row>
    <row r="42" ht="18" customHeight="1" spans="1:17" x14ac:dyDescent="0.25">
      <c r="A42" s="6">
        <v>37</v>
      </c>
      <c r="B42" s="7"/>
      <c r="C42" s="8"/>
      <c r="D42" s="8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0">
        <f>IF(C42="","",SUM(E42:P42))</f>
      </c>
    </row>
    <row r="43" ht="18" customHeight="1" spans="1:17" x14ac:dyDescent="0.25">
      <c r="A43" s="6">
        <v>38</v>
      </c>
      <c r="B43" s="7"/>
      <c r="C43" s="8"/>
      <c r="D43" s="8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0">
        <f>IF(C43="","",SUM(E43:P43))</f>
      </c>
    </row>
    <row r="44" ht="18" customHeight="1" spans="1:17" x14ac:dyDescent="0.25">
      <c r="A44" s="6">
        <v>39</v>
      </c>
      <c r="B44" s="7"/>
      <c r="C44" s="8"/>
      <c r="D44" s="8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10">
        <f>IF(C44="","",SUM(E44:P44))</f>
      </c>
    </row>
    <row r="45" ht="18" customHeight="1" spans="1:17" x14ac:dyDescent="0.25">
      <c r="A45" s="6">
        <v>40</v>
      </c>
      <c r="B45" s="7"/>
      <c r="C45" s="8"/>
      <c r="D45" s="8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0">
        <f>IF(C45="","",SUM(E45:P45))</f>
      </c>
    </row>
    <row r="46" ht="22" customHeight="1" spans="1:17" x14ac:dyDescent="0.25">
      <c r="A46" s="11" t="s">
        <v>39</v>
      </c>
      <c r="B46" s="11"/>
      <c r="C46" s="11"/>
      <c r="D46" s="11"/>
      <c r="E46" s="12">
        <f>SUM(E6:E45)</f>
      </c>
      <c r="F46" s="12">
        <f>SUM(F6:F45)</f>
      </c>
      <c r="G46" s="12">
        <f>SUM(G6:G45)</f>
      </c>
      <c r="H46" s="12">
        <f>SUM(H6:H45)</f>
      </c>
      <c r="I46" s="12">
        <f>SUM(I6:I45)</f>
      </c>
      <c r="J46" s="12">
        <f>SUM(J6:J45)</f>
      </c>
      <c r="K46" s="12">
        <f>SUM(K6:K45)</f>
      </c>
      <c r="L46" s="12">
        <f>SUM(L6:L45)</f>
      </c>
      <c r="M46" s="12">
        <f>SUM(M6:M45)</f>
      </c>
      <c r="N46" s="12">
        <f>SUM(N6:N45)</f>
      </c>
      <c r="O46" s="12">
        <f>SUM(O6:O45)</f>
      </c>
      <c r="P46" s="12">
        <f>SUM(P6:P45)</f>
      </c>
      <c r="Q46" s="12">
        <f>SUM(Q6:Q45)</f>
      </c>
    </row>
  </sheetData>
  <autoFilter ref="A5:Q5"/>
  <dataValidations count="2">
    <dataValidation type="list" allowBlank="1" showErrorMessage="1" errorTitle="Geçersiz değer" error="Listeden seçin: Personel Ücretleri, SGK ve Yasal Giderler, Yan Haklar, İşe Alım, Eğitim ve Gelişim, Çalışan Deneyimi, İK Teknolojileri, Danışmanlık, İSG, Diğer" sqref="B10:B45">
      <formula1>"Personel Ücretleri,SGK ve Yasal Giderler,Yan Haklar,İşe Alım,Eğitim ve Gelişim,Çalışan Deneyimi,İK Teknolojileri,Danışmanlık,İSG,Diğer"</formula1>
    </dataValidation>
    <dataValidation type="list" allowBlank="1" showErrorMessage="1" errorTitle="Geçersiz değer" error="Listeden seçin: Personel Ücretleri, SGK ve Yasal Giderler, Yan Haklar, İşe Alım, Eğitim ve Gelişim, Çalışan Deneyimi, İK Teknolojileri, Danışmanlık, İSG, Diğer" sqref="B6:B45">
      <formula1>"Personel Ücretleri,SGK ve Yasal Giderler,Yan Haklar,İşe Alım,Eğitim ve Gelişim,Çalışan Deneyimi,İK Teknolojileri,Danışmanlık,İSG,Diğer"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20" customWidth="1"/>
    <col min="3" max="3" width="26" customWidth="1"/>
    <col min="4" max="4" width="12" customWidth="1"/>
    <col min="5" max="16" width="15" customWidth="1"/>
    <col min="17" max="17" width="14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30" customHeight="1" spans="1:17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40</v>
      </c>
    </row>
    <row r="6" ht="18" customHeight="1" spans="1:17" x14ac:dyDescent="0.25">
      <c r="A6" s="6">
        <v>1</v>
      </c>
      <c r="B6" s="13">
        <f>IF('Plan'!B6="","",'Plan'!B6)</f>
      </c>
      <c r="C6" s="13">
        <f>IF('Plan'!C6="","",'Plan'!C6)</f>
      </c>
      <c r="D6" s="13">
        <f>IF('Plan'!D6="","",'Plan'!D6)</f>
      </c>
      <c r="E6" s="9">
        <v>1850000</v>
      </c>
      <c r="F6" s="9">
        <v>1850000</v>
      </c>
      <c r="G6" s="9">
        <v>1850000</v>
      </c>
      <c r="H6" s="9">
        <v>1850000</v>
      </c>
      <c r="I6" s="9">
        <v>1902000</v>
      </c>
      <c r="J6" s="9">
        <v>1902000</v>
      </c>
      <c r="K6" s="9"/>
      <c r="L6" s="9"/>
      <c r="M6" s="9"/>
      <c r="N6" s="9"/>
      <c r="O6" s="9"/>
      <c r="P6" s="9"/>
      <c r="Q6" s="10">
        <f>IF(AND(C6="",SUM(E6:P6)=0),"",SUM(E6:P6))</f>
      </c>
    </row>
    <row r="7" ht="18" customHeight="1" spans="1:17" x14ac:dyDescent="0.25">
      <c r="A7" s="6">
        <v>2</v>
      </c>
      <c r="B7" s="13">
        <f>IF('Plan'!B7="","",'Plan'!B7)</f>
      </c>
      <c r="C7" s="13">
        <f>IF('Plan'!C7="","",'Plan'!C7)</f>
      </c>
      <c r="D7" s="13">
        <f>IF('Plan'!D7="","",'Plan'!D7)</f>
      </c>
      <c r="E7" s="9">
        <v>437000</v>
      </c>
      <c r="F7" s="9">
        <v>437000</v>
      </c>
      <c r="G7" s="9">
        <v>437000</v>
      </c>
      <c r="H7" s="9">
        <v>437000</v>
      </c>
      <c r="I7" s="9">
        <v>449300</v>
      </c>
      <c r="J7" s="9">
        <v>449300</v>
      </c>
      <c r="K7" s="9"/>
      <c r="L7" s="9"/>
      <c r="M7" s="9"/>
      <c r="N7" s="9"/>
      <c r="O7" s="9"/>
      <c r="P7" s="9"/>
      <c r="Q7" s="10">
        <f>IF(AND(C7="",SUM(E7:P7)=0),"",SUM(E7:P7))</f>
      </c>
    </row>
    <row r="8" ht="18" customHeight="1" spans="1:17" x14ac:dyDescent="0.25">
      <c r="A8" s="6">
        <v>3</v>
      </c>
      <c r="B8" s="13">
        <f>IF('Plan'!B8="","",'Plan'!B8)</f>
      </c>
      <c r="C8" s="13">
        <f>IF('Plan'!C8="","",'Plan'!C8)</f>
      </c>
      <c r="D8" s="13">
        <f>IF('Plan'!D8="","",'Plan'!D8)</f>
      </c>
      <c r="E8" s="9">
        <v>96000</v>
      </c>
      <c r="F8" s="9">
        <v>97500</v>
      </c>
      <c r="G8" s="9">
        <v>96000</v>
      </c>
      <c r="H8" s="9">
        <v>98200</v>
      </c>
      <c r="I8" s="9">
        <v>99000</v>
      </c>
      <c r="J8" s="9">
        <v>99000</v>
      </c>
      <c r="K8" s="9"/>
      <c r="L8" s="9"/>
      <c r="M8" s="9"/>
      <c r="N8" s="9"/>
      <c r="O8" s="9"/>
      <c r="P8" s="9"/>
      <c r="Q8" s="10">
        <f>IF(AND(C8="",SUM(E8:P8)=0),"",SUM(E8:P8))</f>
      </c>
    </row>
    <row r="9" ht="18" customHeight="1" spans="1:17" x14ac:dyDescent="0.25">
      <c r="A9" s="6">
        <v>4</v>
      </c>
      <c r="B9" s="13">
        <f>IF('Plan'!B9="","",'Plan'!B9)</f>
      </c>
      <c r="C9" s="13">
        <f>IF('Plan'!C9="","",'Plan'!C9)</f>
      </c>
      <c r="D9" s="13">
        <f>IF('Plan'!D9="","",'Plan'!D9)</f>
      </c>
      <c r="E9" s="9">
        <v>455000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/>
      <c r="L9" s="9"/>
      <c r="M9" s="9"/>
      <c r="N9" s="9"/>
      <c r="O9" s="9"/>
      <c r="P9" s="9"/>
      <c r="Q9" s="10">
        <f>IF(AND(C9="",SUM(E9:P9)=0),"",SUM(E9:P9))</f>
      </c>
    </row>
    <row r="10" ht="18" customHeight="1" spans="1:17" x14ac:dyDescent="0.25">
      <c r="A10" s="6">
        <v>5</v>
      </c>
      <c r="B10" s="13">
        <f>IF('Plan'!B10="","",'Plan'!B10)</f>
      </c>
      <c r="C10" s="13">
        <f>IF('Plan'!C10="","",'Plan'!C10)</f>
      </c>
      <c r="D10" s="13">
        <f>IF('Plan'!D10="","",'Plan'!D10)</f>
      </c>
      <c r="E10" s="9">
        <v>12000</v>
      </c>
      <c r="F10" s="9">
        <v>15000</v>
      </c>
      <c r="G10" s="9">
        <v>26000</v>
      </c>
      <c r="H10" s="9">
        <v>21000</v>
      </c>
      <c r="I10" s="9">
        <v>18000</v>
      </c>
      <c r="J10" s="9">
        <v>9000</v>
      </c>
      <c r="K10" s="9"/>
      <c r="L10" s="9"/>
      <c r="M10" s="9"/>
      <c r="N10" s="9"/>
      <c r="O10" s="9"/>
      <c r="P10" s="9"/>
      <c r="Q10" s="10">
        <f>IF(AND(C10="",SUM(E10:P10)=0),"",SUM(E10:P10))</f>
      </c>
    </row>
    <row r="11" ht="18" customHeight="1" spans="1:17" x14ac:dyDescent="0.25">
      <c r="A11" s="6">
        <v>6</v>
      </c>
      <c r="B11" s="13">
        <f>IF('Plan'!B11="","",'Plan'!B11)</f>
      </c>
      <c r="C11" s="13">
        <f>IF('Plan'!C11="","",'Plan'!C11)</f>
      </c>
      <c r="D11" s="13">
        <f>IF('Plan'!D11="","",'Plan'!D11)</f>
      </c>
      <c r="E11" s="9">
        <v>0</v>
      </c>
      <c r="F11" s="9">
        <v>0</v>
      </c>
      <c r="G11" s="9">
        <v>118000</v>
      </c>
      <c r="H11" s="9">
        <v>0</v>
      </c>
      <c r="I11" s="9">
        <v>0</v>
      </c>
      <c r="J11" s="9">
        <v>0</v>
      </c>
      <c r="K11" s="9"/>
      <c r="L11" s="9"/>
      <c r="M11" s="9"/>
      <c r="N11" s="9"/>
      <c r="O11" s="9"/>
      <c r="P11" s="9"/>
      <c r="Q11" s="10">
        <f>IF(AND(C11="",SUM(E11:P11)=0),"",SUM(E11:P11))</f>
      </c>
    </row>
    <row r="12" ht="18" customHeight="1" spans="1:17" x14ac:dyDescent="0.25">
      <c r="A12" s="6">
        <v>7</v>
      </c>
      <c r="B12" s="13">
        <f>IF('Plan'!B12="","",'Plan'!B12)</f>
      </c>
      <c r="C12" s="13">
        <f>IF('Plan'!C12="","",'Plan'!C12)</f>
      </c>
      <c r="D12" s="13">
        <f>IF('Plan'!D12="","",'Plan'!D12)</f>
      </c>
      <c r="E12" s="9">
        <v>0</v>
      </c>
      <c r="F12" s="9">
        <v>0</v>
      </c>
      <c r="G12" s="9">
        <v>0</v>
      </c>
      <c r="H12" s="9">
        <v>52000</v>
      </c>
      <c r="I12" s="9">
        <v>0</v>
      </c>
      <c r="J12" s="9">
        <v>0</v>
      </c>
      <c r="K12" s="9"/>
      <c r="L12" s="9"/>
      <c r="M12" s="9"/>
      <c r="N12" s="9"/>
      <c r="O12" s="9"/>
      <c r="P12" s="9"/>
      <c r="Q12" s="10">
        <f>IF(AND(C12="",SUM(E12:P12)=0),"",SUM(E12:P12))</f>
      </c>
    </row>
    <row r="13" ht="18" customHeight="1" spans="1:17" x14ac:dyDescent="0.25">
      <c r="A13" s="6">
        <v>8</v>
      </c>
      <c r="B13" s="13">
        <f>IF('Plan'!B13="","",'Plan'!B13)</f>
      </c>
      <c r="C13" s="13">
        <f>IF('Plan'!C13="","",'Plan'!C13)</f>
      </c>
      <c r="D13" s="13">
        <f>IF('Plan'!D13="","",'Plan'!D13)</f>
      </c>
      <c r="E13" s="9">
        <v>22000</v>
      </c>
      <c r="F13" s="9">
        <v>22000</v>
      </c>
      <c r="G13" s="9">
        <v>22000</v>
      </c>
      <c r="H13" s="9">
        <v>22000</v>
      </c>
      <c r="I13" s="9">
        <v>22000</v>
      </c>
      <c r="J13" s="9">
        <v>22000</v>
      </c>
      <c r="K13" s="9"/>
      <c r="L13" s="9"/>
      <c r="M13" s="9"/>
      <c r="N13" s="9"/>
      <c r="O13" s="9"/>
      <c r="P13" s="9"/>
      <c r="Q13" s="10">
        <f>IF(AND(C13="",SUM(E13:P13)=0),"",SUM(E13:P13))</f>
      </c>
    </row>
    <row r="14" ht="18" customHeight="1" spans="1:17" x14ac:dyDescent="0.25">
      <c r="A14" s="6">
        <v>9</v>
      </c>
      <c r="B14" s="13">
        <f>IF('Plan'!B14="","",'Plan'!B14)</f>
      </c>
      <c r="C14" s="13">
        <f>IF('Plan'!C14="","",'Plan'!C14)</f>
      </c>
      <c r="D14" s="13">
        <f>IF('Plan'!D14="","",'Plan'!D14)</f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>
        <f>IF(AND(C14="",SUM(E14:P14)=0),"",SUM(E14:P14))</f>
      </c>
    </row>
    <row r="15" ht="18" customHeight="1" spans="1:17" x14ac:dyDescent="0.25">
      <c r="A15" s="6">
        <v>10</v>
      </c>
      <c r="B15" s="13">
        <f>IF('Plan'!B15="","",'Plan'!B15)</f>
      </c>
      <c r="C15" s="13">
        <f>IF('Plan'!C15="","",'Plan'!C15)</f>
      </c>
      <c r="D15" s="13">
        <f>IF('Plan'!D15="","",'Plan'!D15)</f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0">
        <f>IF(AND(C15="",SUM(E15:P15)=0),"",SUM(E15:P15))</f>
      </c>
    </row>
    <row r="16" ht="18" customHeight="1" spans="1:17" x14ac:dyDescent="0.25">
      <c r="A16" s="6">
        <v>11</v>
      </c>
      <c r="B16" s="13">
        <f>IF('Plan'!B16="","",'Plan'!B16)</f>
      </c>
      <c r="C16" s="13">
        <f>IF('Plan'!C16="","",'Plan'!C16)</f>
      </c>
      <c r="D16" s="13">
        <f>IF('Plan'!D16="","",'Plan'!D16)</f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0">
        <f>IF(AND(C16="",SUM(E16:P16)=0),"",SUM(E16:P16))</f>
      </c>
    </row>
    <row r="17" ht="18" customHeight="1" spans="1:17" x14ac:dyDescent="0.25">
      <c r="A17" s="6">
        <v>12</v>
      </c>
      <c r="B17" s="13">
        <f>IF('Plan'!B17="","",'Plan'!B17)</f>
      </c>
      <c r="C17" s="13">
        <f>IF('Plan'!C17="","",'Plan'!C17)</f>
      </c>
      <c r="D17" s="13">
        <f>IF('Plan'!D17="","",'Plan'!D17)</f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0">
        <f>IF(AND(C17="",SUM(E17:P17)=0),"",SUM(E17:P17))</f>
      </c>
    </row>
    <row r="18" ht="18" customHeight="1" spans="1:17" x14ac:dyDescent="0.25">
      <c r="A18" s="6">
        <v>13</v>
      </c>
      <c r="B18" s="13">
        <f>IF('Plan'!B18="","",'Plan'!B18)</f>
      </c>
      <c r="C18" s="13">
        <f>IF('Plan'!C18="","",'Plan'!C18)</f>
      </c>
      <c r="D18" s="13">
        <f>IF('Plan'!D18="","",'Plan'!D18)</f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0">
        <f>IF(AND(C18="",SUM(E18:P18)=0),"",SUM(E18:P18))</f>
      </c>
    </row>
    <row r="19" ht="18" customHeight="1" spans="1:17" x14ac:dyDescent="0.25">
      <c r="A19" s="6">
        <v>14</v>
      </c>
      <c r="B19" s="13">
        <f>IF('Plan'!B19="","",'Plan'!B19)</f>
      </c>
      <c r="C19" s="13">
        <f>IF('Plan'!C19="","",'Plan'!C19)</f>
      </c>
      <c r="D19" s="13">
        <f>IF('Plan'!D19="","",'Plan'!D19)</f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0">
        <f>IF(AND(C19="",SUM(E19:P19)=0),"",SUM(E19:P19))</f>
      </c>
    </row>
    <row r="20" ht="18" customHeight="1" spans="1:17" x14ac:dyDescent="0.25">
      <c r="A20" s="6">
        <v>15</v>
      </c>
      <c r="B20" s="13">
        <f>IF('Plan'!B20="","",'Plan'!B20)</f>
      </c>
      <c r="C20" s="13">
        <f>IF('Plan'!C20="","",'Plan'!C20)</f>
      </c>
      <c r="D20" s="13">
        <f>IF('Plan'!D20="","",'Plan'!D20)</f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0">
        <f>IF(AND(C20="",SUM(E20:P20)=0),"",SUM(E20:P20))</f>
      </c>
    </row>
    <row r="21" ht="18" customHeight="1" spans="1:17" x14ac:dyDescent="0.25">
      <c r="A21" s="6">
        <v>16</v>
      </c>
      <c r="B21" s="13">
        <f>IF('Plan'!B21="","",'Plan'!B21)</f>
      </c>
      <c r="C21" s="13">
        <f>IF('Plan'!C21="","",'Plan'!C21)</f>
      </c>
      <c r="D21" s="13">
        <f>IF('Plan'!D21="","",'Plan'!D21)</f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0">
        <f>IF(AND(C21="",SUM(E21:P21)=0),"",SUM(E21:P21))</f>
      </c>
    </row>
    <row r="22" ht="18" customHeight="1" spans="1:17" x14ac:dyDescent="0.25">
      <c r="A22" s="6">
        <v>17</v>
      </c>
      <c r="B22" s="13">
        <f>IF('Plan'!B22="","",'Plan'!B22)</f>
      </c>
      <c r="C22" s="13">
        <f>IF('Plan'!C22="","",'Plan'!C22)</f>
      </c>
      <c r="D22" s="13">
        <f>IF('Plan'!D22="","",'Plan'!D22)</f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0">
        <f>IF(AND(C22="",SUM(E22:P22)=0),"",SUM(E22:P22))</f>
      </c>
    </row>
    <row r="23" ht="18" customHeight="1" spans="1:17" x14ac:dyDescent="0.25">
      <c r="A23" s="6">
        <v>18</v>
      </c>
      <c r="B23" s="13">
        <f>IF('Plan'!B23="","",'Plan'!B23)</f>
      </c>
      <c r="C23" s="13">
        <f>IF('Plan'!C23="","",'Plan'!C23)</f>
      </c>
      <c r="D23" s="13">
        <f>IF('Plan'!D23="","",'Plan'!D23)</f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0">
        <f>IF(AND(C23="",SUM(E23:P23)=0),"",SUM(E23:P23))</f>
      </c>
    </row>
    <row r="24" ht="18" customHeight="1" spans="1:17" x14ac:dyDescent="0.25">
      <c r="A24" s="6">
        <v>19</v>
      </c>
      <c r="B24" s="13">
        <f>IF('Plan'!B24="","",'Plan'!B24)</f>
      </c>
      <c r="C24" s="13">
        <f>IF('Plan'!C24="","",'Plan'!C24)</f>
      </c>
      <c r="D24" s="13">
        <f>IF('Plan'!D24="","",'Plan'!D24)</f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0">
        <f>IF(AND(C24="",SUM(E24:P24)=0),"",SUM(E24:P24))</f>
      </c>
    </row>
    <row r="25" ht="18" customHeight="1" spans="1:17" x14ac:dyDescent="0.25">
      <c r="A25" s="6">
        <v>20</v>
      </c>
      <c r="B25" s="13">
        <f>IF('Plan'!B25="","",'Plan'!B25)</f>
      </c>
      <c r="C25" s="13">
        <f>IF('Plan'!C25="","",'Plan'!C25)</f>
      </c>
      <c r="D25" s="13">
        <f>IF('Plan'!D25="","",'Plan'!D25)</f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0">
        <f>IF(AND(C25="",SUM(E25:P25)=0),"",SUM(E25:P25))</f>
      </c>
    </row>
    <row r="26" ht="18" customHeight="1" spans="1:17" x14ac:dyDescent="0.25">
      <c r="A26" s="6">
        <v>21</v>
      </c>
      <c r="B26" s="13">
        <f>IF('Plan'!B26="","",'Plan'!B26)</f>
      </c>
      <c r="C26" s="13">
        <f>IF('Plan'!C26="","",'Plan'!C26)</f>
      </c>
      <c r="D26" s="13">
        <f>IF('Plan'!D26="","",'Plan'!D26)</f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0">
        <f>IF(AND(C26="",SUM(E26:P26)=0),"",SUM(E26:P26))</f>
      </c>
    </row>
    <row r="27" ht="18" customHeight="1" spans="1:17" x14ac:dyDescent="0.25">
      <c r="A27" s="6">
        <v>22</v>
      </c>
      <c r="B27" s="13">
        <f>IF('Plan'!B27="","",'Plan'!B27)</f>
      </c>
      <c r="C27" s="13">
        <f>IF('Plan'!C27="","",'Plan'!C27)</f>
      </c>
      <c r="D27" s="13">
        <f>IF('Plan'!D27="","",'Plan'!D27)</f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0">
        <f>IF(AND(C27="",SUM(E27:P27)=0),"",SUM(E27:P27))</f>
      </c>
    </row>
    <row r="28" ht="18" customHeight="1" spans="1:17" x14ac:dyDescent="0.25">
      <c r="A28" s="6">
        <v>23</v>
      </c>
      <c r="B28" s="13">
        <f>IF('Plan'!B28="","",'Plan'!B28)</f>
      </c>
      <c r="C28" s="13">
        <f>IF('Plan'!C28="","",'Plan'!C28)</f>
      </c>
      <c r="D28" s="13">
        <f>IF('Plan'!D28="","",'Plan'!D28)</f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0">
        <f>IF(AND(C28="",SUM(E28:P28)=0),"",SUM(E28:P28))</f>
      </c>
    </row>
    <row r="29" ht="18" customHeight="1" spans="1:17" x14ac:dyDescent="0.25">
      <c r="A29" s="6">
        <v>24</v>
      </c>
      <c r="B29" s="13">
        <f>IF('Plan'!B29="","",'Plan'!B29)</f>
      </c>
      <c r="C29" s="13">
        <f>IF('Plan'!C29="","",'Plan'!C29)</f>
      </c>
      <c r="D29" s="13">
        <f>IF('Plan'!D29="","",'Plan'!D29)</f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0">
        <f>IF(AND(C29="",SUM(E29:P29)=0),"",SUM(E29:P29))</f>
      </c>
    </row>
    <row r="30" ht="18" customHeight="1" spans="1:17" x14ac:dyDescent="0.25">
      <c r="A30" s="6">
        <v>25</v>
      </c>
      <c r="B30" s="13">
        <f>IF('Plan'!B30="","",'Plan'!B30)</f>
      </c>
      <c r="C30" s="13">
        <f>IF('Plan'!C30="","",'Plan'!C30)</f>
      </c>
      <c r="D30" s="13">
        <f>IF('Plan'!D30="","",'Plan'!D30)</f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0">
        <f>IF(AND(C30="",SUM(E30:P30)=0),"",SUM(E30:P30))</f>
      </c>
    </row>
    <row r="31" ht="18" customHeight="1" spans="1:17" x14ac:dyDescent="0.25">
      <c r="A31" s="6">
        <v>26</v>
      </c>
      <c r="B31" s="13">
        <f>IF('Plan'!B31="","",'Plan'!B31)</f>
      </c>
      <c r="C31" s="13">
        <f>IF('Plan'!C31="","",'Plan'!C31)</f>
      </c>
      <c r="D31" s="13">
        <f>IF('Plan'!D31="","",'Plan'!D31)</f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0">
        <f>IF(AND(C31="",SUM(E31:P31)=0),"",SUM(E31:P31))</f>
      </c>
    </row>
    <row r="32" ht="18" customHeight="1" spans="1:17" x14ac:dyDescent="0.25">
      <c r="A32" s="6">
        <v>27</v>
      </c>
      <c r="B32" s="13">
        <f>IF('Plan'!B32="","",'Plan'!B32)</f>
      </c>
      <c r="C32" s="13">
        <f>IF('Plan'!C32="","",'Plan'!C32)</f>
      </c>
      <c r="D32" s="13">
        <f>IF('Plan'!D32="","",'Plan'!D32)</f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0">
        <f>IF(AND(C32="",SUM(E32:P32)=0),"",SUM(E32:P32))</f>
      </c>
    </row>
    <row r="33" ht="18" customHeight="1" spans="1:17" x14ac:dyDescent="0.25">
      <c r="A33" s="6">
        <v>28</v>
      </c>
      <c r="B33" s="13">
        <f>IF('Plan'!B33="","",'Plan'!B33)</f>
      </c>
      <c r="C33" s="13">
        <f>IF('Plan'!C33="","",'Plan'!C33)</f>
      </c>
      <c r="D33" s="13">
        <f>IF('Plan'!D33="","",'Plan'!D33)</f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0">
        <f>IF(AND(C33="",SUM(E33:P33)=0),"",SUM(E33:P33))</f>
      </c>
    </row>
    <row r="34" ht="18" customHeight="1" spans="1:17" x14ac:dyDescent="0.25">
      <c r="A34" s="6">
        <v>29</v>
      </c>
      <c r="B34" s="13">
        <f>IF('Plan'!B34="","",'Plan'!B34)</f>
      </c>
      <c r="C34" s="13">
        <f>IF('Plan'!C34="","",'Plan'!C34)</f>
      </c>
      <c r="D34" s="13">
        <f>IF('Plan'!D34="","",'Plan'!D34)</f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0">
        <f>IF(AND(C34="",SUM(E34:P34)=0),"",SUM(E34:P34))</f>
      </c>
    </row>
    <row r="35" ht="18" customHeight="1" spans="1:17" x14ac:dyDescent="0.25">
      <c r="A35" s="6">
        <v>30</v>
      </c>
      <c r="B35" s="13">
        <f>IF('Plan'!B35="","",'Plan'!B35)</f>
      </c>
      <c r="C35" s="13">
        <f>IF('Plan'!C35="","",'Plan'!C35)</f>
      </c>
      <c r="D35" s="13">
        <f>IF('Plan'!D35="","",'Plan'!D35)</f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0">
        <f>IF(AND(C35="",SUM(E35:P35)=0),"",SUM(E35:P35))</f>
      </c>
    </row>
    <row r="36" ht="18" customHeight="1" spans="1:17" x14ac:dyDescent="0.25">
      <c r="A36" s="6">
        <v>31</v>
      </c>
      <c r="B36" s="13">
        <f>IF('Plan'!B36="","",'Plan'!B36)</f>
      </c>
      <c r="C36" s="13">
        <f>IF('Plan'!C36="","",'Plan'!C36)</f>
      </c>
      <c r="D36" s="13">
        <f>IF('Plan'!D36="","",'Plan'!D36)</f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0">
        <f>IF(AND(C36="",SUM(E36:P36)=0),"",SUM(E36:P36))</f>
      </c>
    </row>
    <row r="37" ht="18" customHeight="1" spans="1:17" x14ac:dyDescent="0.25">
      <c r="A37" s="6">
        <v>32</v>
      </c>
      <c r="B37" s="13">
        <f>IF('Plan'!B37="","",'Plan'!B37)</f>
      </c>
      <c r="C37" s="13">
        <f>IF('Plan'!C37="","",'Plan'!C37)</f>
      </c>
      <c r="D37" s="13">
        <f>IF('Plan'!D37="","",'Plan'!D37)</f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0">
        <f>IF(AND(C37="",SUM(E37:P37)=0),"",SUM(E37:P37))</f>
      </c>
    </row>
    <row r="38" ht="18" customHeight="1" spans="1:17" x14ac:dyDescent="0.25">
      <c r="A38" s="6">
        <v>33</v>
      </c>
      <c r="B38" s="13">
        <f>IF('Plan'!B38="","",'Plan'!B38)</f>
      </c>
      <c r="C38" s="13">
        <f>IF('Plan'!C38="","",'Plan'!C38)</f>
      </c>
      <c r="D38" s="13">
        <f>IF('Plan'!D38="","",'Plan'!D38)</f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0">
        <f>IF(AND(C38="",SUM(E38:P38)=0),"",SUM(E38:P38))</f>
      </c>
    </row>
    <row r="39" ht="18" customHeight="1" spans="1:17" x14ac:dyDescent="0.25">
      <c r="A39" s="6">
        <v>34</v>
      </c>
      <c r="B39" s="13">
        <f>IF('Plan'!B39="","",'Plan'!B39)</f>
      </c>
      <c r="C39" s="13">
        <f>IF('Plan'!C39="","",'Plan'!C39)</f>
      </c>
      <c r="D39" s="13">
        <f>IF('Plan'!D39="","",'Plan'!D39)</f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0">
        <f>IF(AND(C39="",SUM(E39:P39)=0),"",SUM(E39:P39))</f>
      </c>
    </row>
    <row r="40" ht="18" customHeight="1" spans="1:17" x14ac:dyDescent="0.25">
      <c r="A40" s="6">
        <v>35</v>
      </c>
      <c r="B40" s="13">
        <f>IF('Plan'!B40="","",'Plan'!B40)</f>
      </c>
      <c r="C40" s="13">
        <f>IF('Plan'!C40="","",'Plan'!C40)</f>
      </c>
      <c r="D40" s="13">
        <f>IF('Plan'!D40="","",'Plan'!D40)</f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0">
        <f>IF(AND(C40="",SUM(E40:P40)=0),"",SUM(E40:P40))</f>
      </c>
    </row>
    <row r="41" ht="18" customHeight="1" spans="1:17" x14ac:dyDescent="0.25">
      <c r="A41" s="6">
        <v>36</v>
      </c>
      <c r="B41" s="13">
        <f>IF('Plan'!B41="","",'Plan'!B41)</f>
      </c>
      <c r="C41" s="13">
        <f>IF('Plan'!C41="","",'Plan'!C41)</f>
      </c>
      <c r="D41" s="13">
        <f>IF('Plan'!D41="","",'Plan'!D41)</f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0">
        <f>IF(AND(C41="",SUM(E41:P41)=0),"",SUM(E41:P41))</f>
      </c>
    </row>
    <row r="42" ht="18" customHeight="1" spans="1:17" x14ac:dyDescent="0.25">
      <c r="A42" s="6">
        <v>37</v>
      </c>
      <c r="B42" s="13">
        <f>IF('Plan'!B42="","",'Plan'!B42)</f>
      </c>
      <c r="C42" s="13">
        <f>IF('Plan'!C42="","",'Plan'!C42)</f>
      </c>
      <c r="D42" s="13">
        <f>IF('Plan'!D42="","",'Plan'!D42)</f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0">
        <f>IF(AND(C42="",SUM(E42:P42)=0),"",SUM(E42:P42))</f>
      </c>
    </row>
    <row r="43" ht="18" customHeight="1" spans="1:17" x14ac:dyDescent="0.25">
      <c r="A43" s="6">
        <v>38</v>
      </c>
      <c r="B43" s="13">
        <f>IF('Plan'!B43="","",'Plan'!B43)</f>
      </c>
      <c r="C43" s="13">
        <f>IF('Plan'!C43="","",'Plan'!C43)</f>
      </c>
      <c r="D43" s="13">
        <f>IF('Plan'!D43="","",'Plan'!D43)</f>
      </c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0">
        <f>IF(AND(C43="",SUM(E43:P43)=0),"",SUM(E43:P43))</f>
      </c>
    </row>
    <row r="44" ht="18" customHeight="1" spans="1:17" x14ac:dyDescent="0.25">
      <c r="A44" s="6">
        <v>39</v>
      </c>
      <c r="B44" s="13">
        <f>IF('Plan'!B44="","",'Plan'!B44)</f>
      </c>
      <c r="C44" s="13">
        <f>IF('Plan'!C44="","",'Plan'!C44)</f>
      </c>
      <c r="D44" s="13">
        <f>IF('Plan'!D44="","",'Plan'!D44)</f>
      </c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10">
        <f>IF(AND(C44="",SUM(E44:P44)=0),"",SUM(E44:P44))</f>
      </c>
    </row>
    <row r="45" ht="18" customHeight="1" spans="1:17" x14ac:dyDescent="0.25">
      <c r="A45" s="6">
        <v>40</v>
      </c>
      <c r="B45" s="13">
        <f>IF('Plan'!B45="","",'Plan'!B45)</f>
      </c>
      <c r="C45" s="13">
        <f>IF('Plan'!C45="","",'Plan'!C45)</f>
      </c>
      <c r="D45" s="13">
        <f>IF('Plan'!D45="","",'Plan'!D45)</f>
      </c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0">
        <f>IF(AND(C45="",SUM(E45:P45)=0),"",SUM(E45:P45))</f>
      </c>
    </row>
    <row r="46" ht="22" customHeight="1" spans="1:17" x14ac:dyDescent="0.25">
      <c r="A46" s="11" t="s">
        <v>39</v>
      </c>
      <c r="B46" s="11"/>
      <c r="C46" s="11"/>
      <c r="D46" s="11"/>
      <c r="E46" s="12">
        <f>SUM(E6:E45)</f>
      </c>
      <c r="F46" s="12">
        <f>SUM(F6:F45)</f>
      </c>
      <c r="G46" s="12">
        <f>SUM(G6:G45)</f>
      </c>
      <c r="H46" s="12">
        <f>SUM(H6:H45)</f>
      </c>
      <c r="I46" s="12">
        <f>SUM(I6:I45)</f>
      </c>
      <c r="J46" s="12">
        <f>SUM(J6:J45)</f>
      </c>
      <c r="K46" s="12">
        <f>SUM(K6:K45)</f>
      </c>
      <c r="L46" s="12">
        <f>SUM(L6:L45)</f>
      </c>
      <c r="M46" s="12">
        <f>SUM(M6:M45)</f>
      </c>
      <c r="N46" s="12">
        <f>SUM(N6:N45)</f>
      </c>
      <c r="O46" s="12">
        <f>SUM(O6:O45)</f>
      </c>
      <c r="P46" s="12">
        <f>SUM(P6:P45)</f>
      </c>
      <c r="Q46" s="12">
        <f>SUM(Q6:Q45)</f>
      </c>
    </row>
  </sheetData>
  <autoFilter ref="A5:Q5"/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20" customWidth="1"/>
    <col min="3" max="3" width="26" customWidth="1"/>
    <col min="4" max="6" width="14" customWidth="1"/>
    <col min="7" max="7" width="13" customWidth="1"/>
    <col min="8" max="8" width="10" customWidth="1"/>
    <col min="9" max="10" width="14" customWidth="1"/>
    <col min="11" max="11" width="15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30" customHeight="1" spans="1:11" x14ac:dyDescent="0.25">
      <c r="A5" s="5" t="s">
        <v>3</v>
      </c>
      <c r="B5" s="5" t="s">
        <v>4</v>
      </c>
      <c r="C5" s="5" t="s">
        <v>5</v>
      </c>
      <c r="D5" s="5" t="s">
        <v>19</v>
      </c>
      <c r="E5" s="5" t="s">
        <v>41</v>
      </c>
      <c r="F5" s="5" t="s">
        <v>42</v>
      </c>
      <c r="G5" s="5" t="s">
        <v>43</v>
      </c>
      <c r="H5" s="5" t="s">
        <v>44</v>
      </c>
      <c r="I5" s="5" t="s">
        <v>40</v>
      </c>
      <c r="J5" s="5" t="s">
        <v>45</v>
      </c>
      <c r="K5" s="5" t="s">
        <v>46</v>
      </c>
    </row>
    <row r="6" ht="18" customHeight="1" spans="1:11" x14ac:dyDescent="0.25">
      <c r="A6" s="6">
        <v>1</v>
      </c>
      <c r="B6" s="13">
        <f>IF('Plan'!B6="","",'Plan'!B6)</f>
      </c>
      <c r="C6" s="13">
        <f>IF('Plan'!C6="","",'Plan'!C6)</f>
      </c>
      <c r="D6" s="10">
        <f>IF(C6="","",N('Plan'!Q6))</f>
      </c>
      <c r="E6" s="10">
        <f>IF(C6="","",SUM(OFFSET('Plan'!E6,0,0,1,'Parametreler'!$C$7)))</f>
      </c>
      <c r="F6" s="10">
        <f>IF(C6="","",SUM(OFFSET('Gerçekleşen'!E6,0,0,1,'Parametreler'!$C$7)))</f>
      </c>
      <c r="G6" s="10">
        <f>IF(C6="","",F6-E6)</f>
      </c>
      <c r="H6" s="14">
        <f>IF(C6="","",IF(E6=0,"",G6/E6))</f>
      </c>
      <c r="I6" s="10">
        <f>IF(C6="","",SUM('Gerçekleşen'!E6:'Gerçekleşen'!P6))</f>
      </c>
      <c r="J6" s="10">
        <f>IF(C6="","",D6-I6)</f>
      </c>
      <c r="K6" s="13">
        <f>IF(C6="","",IF(E6=0,IF(F6&gt;0,"Plansız harcama","-"),IF(H6&gt;'Parametreler'!$C$8,"Bütçe aşımı",IF(H6&lt;-'Parametreler'!$C$8,"Bütçe altında","Plana uygun"))))</f>
      </c>
    </row>
    <row r="7" ht="18" customHeight="1" spans="1:11" x14ac:dyDescent="0.25">
      <c r="A7" s="6">
        <v>2</v>
      </c>
      <c r="B7" s="13">
        <f>IF('Plan'!B7="","",'Plan'!B7)</f>
      </c>
      <c r="C7" s="13">
        <f>IF('Plan'!C7="","",'Plan'!C7)</f>
      </c>
      <c r="D7" s="10">
        <f>IF(C7="","",N('Plan'!Q7))</f>
      </c>
      <c r="E7" s="10">
        <f>IF(C7="","",SUM(OFFSET('Plan'!E7,0,0,1,'Parametreler'!$C$7)))</f>
      </c>
      <c r="F7" s="10">
        <f>IF(C7="","",SUM(OFFSET('Gerçekleşen'!E7,0,0,1,'Parametreler'!$C$7)))</f>
      </c>
      <c r="G7" s="10">
        <f>IF(C7="","",F7-E7)</f>
      </c>
      <c r="H7" s="14">
        <f>IF(C7="","",IF(E7=0,"",G7/E7))</f>
      </c>
      <c r="I7" s="10">
        <f>IF(C7="","",SUM('Gerçekleşen'!E7:'Gerçekleşen'!P7))</f>
      </c>
      <c r="J7" s="10">
        <f>IF(C7="","",D7-I7)</f>
      </c>
      <c r="K7" s="13">
        <f>IF(C7="","",IF(E7=0,IF(F7&gt;0,"Plansız harcama","-"),IF(H7&gt;'Parametreler'!$C$8,"Bütçe aşımı",IF(H7&lt;-'Parametreler'!$C$8,"Bütçe altında","Plana uygun"))))</f>
      </c>
    </row>
    <row r="8" ht="18" customHeight="1" spans="1:11" x14ac:dyDescent="0.25">
      <c r="A8" s="6">
        <v>3</v>
      </c>
      <c r="B8" s="13">
        <f>IF('Plan'!B8="","",'Plan'!B8)</f>
      </c>
      <c r="C8" s="13">
        <f>IF('Plan'!C8="","",'Plan'!C8)</f>
      </c>
      <c r="D8" s="10">
        <f>IF(C8="","",N('Plan'!Q8))</f>
      </c>
      <c r="E8" s="10">
        <f>IF(C8="","",SUM(OFFSET('Plan'!E8,0,0,1,'Parametreler'!$C$7)))</f>
      </c>
      <c r="F8" s="10">
        <f>IF(C8="","",SUM(OFFSET('Gerçekleşen'!E8,0,0,1,'Parametreler'!$C$7)))</f>
      </c>
      <c r="G8" s="10">
        <f>IF(C8="","",F8-E8)</f>
      </c>
      <c r="H8" s="14">
        <f>IF(C8="","",IF(E8=0,"",G8/E8))</f>
      </c>
      <c r="I8" s="10">
        <f>IF(C8="","",SUM('Gerçekleşen'!E8:'Gerçekleşen'!P8))</f>
      </c>
      <c r="J8" s="10">
        <f>IF(C8="","",D8-I8)</f>
      </c>
      <c r="K8" s="13">
        <f>IF(C8="","",IF(E8=0,IF(F8&gt;0,"Plansız harcama","-"),IF(H8&gt;'Parametreler'!$C$8,"Bütçe aşımı",IF(H8&lt;-'Parametreler'!$C$8,"Bütçe altında","Plana uygun"))))</f>
      </c>
    </row>
    <row r="9" ht="18" customHeight="1" spans="1:11" x14ac:dyDescent="0.25">
      <c r="A9" s="6">
        <v>4</v>
      </c>
      <c r="B9" s="13">
        <f>IF('Plan'!B9="","",'Plan'!B9)</f>
      </c>
      <c r="C9" s="13">
        <f>IF('Plan'!C9="","",'Plan'!C9)</f>
      </c>
      <c r="D9" s="10">
        <f>IF(C9="","",N('Plan'!Q9))</f>
      </c>
      <c r="E9" s="10">
        <f>IF(C9="","",SUM(OFFSET('Plan'!E9,0,0,1,'Parametreler'!$C$7)))</f>
      </c>
      <c r="F9" s="10">
        <f>IF(C9="","",SUM(OFFSET('Gerçekleşen'!E9,0,0,1,'Parametreler'!$C$7)))</f>
      </c>
      <c r="G9" s="10">
        <f>IF(C9="","",F9-E9)</f>
      </c>
      <c r="H9" s="14">
        <f>IF(C9="","",IF(E9=0,"",G9/E9))</f>
      </c>
      <c r="I9" s="10">
        <f>IF(C9="","",SUM('Gerçekleşen'!E9:'Gerçekleşen'!P9))</f>
      </c>
      <c r="J9" s="10">
        <f>IF(C9="","",D9-I9)</f>
      </c>
      <c r="K9" s="13">
        <f>IF(C9="","",IF(E9=0,IF(F9&gt;0,"Plansız harcama","-"),IF(H9&gt;'Parametreler'!$C$8,"Bütçe aşımı",IF(H9&lt;-'Parametreler'!$C$8,"Bütçe altında","Plana uygun"))))</f>
      </c>
    </row>
    <row r="10" ht="18" customHeight="1" spans="1:11" x14ac:dyDescent="0.25">
      <c r="A10" s="6">
        <v>5</v>
      </c>
      <c r="B10" s="13">
        <f>IF('Plan'!B10="","",'Plan'!B10)</f>
      </c>
      <c r="C10" s="13">
        <f>IF('Plan'!C10="","",'Plan'!C10)</f>
      </c>
      <c r="D10" s="10">
        <f>IF(C10="","",N('Plan'!Q10))</f>
      </c>
      <c r="E10" s="10">
        <f>IF(C10="","",SUM(OFFSET('Plan'!E10,0,0,1,'Parametreler'!$C$7)))</f>
      </c>
      <c r="F10" s="10">
        <f>IF(C10="","",SUM(OFFSET('Gerçekleşen'!E10,0,0,1,'Parametreler'!$C$7)))</f>
      </c>
      <c r="G10" s="10">
        <f>IF(C10="","",F10-E10)</f>
      </c>
      <c r="H10" s="14">
        <f>IF(C10="","",IF(E10=0,"",G10/E10))</f>
      </c>
      <c r="I10" s="10">
        <f>IF(C10="","",SUM('Gerçekleşen'!E10:'Gerçekleşen'!P10))</f>
      </c>
      <c r="J10" s="10">
        <f>IF(C10="","",D10-I10)</f>
      </c>
      <c r="K10" s="13">
        <f>IF(C10="","",IF(E10=0,IF(F10&gt;0,"Plansız harcama","-"),IF(H10&gt;'Parametreler'!$C$8,"Bütçe aşımı",IF(H10&lt;-'Parametreler'!$C$8,"Bütçe altında","Plana uygun"))))</f>
      </c>
    </row>
    <row r="11" ht="18" customHeight="1" spans="1:11" x14ac:dyDescent="0.25">
      <c r="A11" s="6">
        <v>6</v>
      </c>
      <c r="B11" s="13">
        <f>IF('Plan'!B11="","",'Plan'!B11)</f>
      </c>
      <c r="C11" s="13">
        <f>IF('Plan'!C11="","",'Plan'!C11)</f>
      </c>
      <c r="D11" s="10">
        <f>IF(C11="","",N('Plan'!Q11))</f>
      </c>
      <c r="E11" s="10">
        <f>IF(C11="","",SUM(OFFSET('Plan'!E11,0,0,1,'Parametreler'!$C$7)))</f>
      </c>
      <c r="F11" s="10">
        <f>IF(C11="","",SUM(OFFSET('Gerçekleşen'!E11,0,0,1,'Parametreler'!$C$7)))</f>
      </c>
      <c r="G11" s="10">
        <f>IF(C11="","",F11-E11)</f>
      </c>
      <c r="H11" s="14">
        <f>IF(C11="","",IF(E11=0,"",G11/E11))</f>
      </c>
      <c r="I11" s="10">
        <f>IF(C11="","",SUM('Gerçekleşen'!E11:'Gerçekleşen'!P11))</f>
      </c>
      <c r="J11" s="10">
        <f>IF(C11="","",D11-I11)</f>
      </c>
      <c r="K11" s="13">
        <f>IF(C11="","",IF(E11=0,IF(F11&gt;0,"Plansız harcama","-"),IF(H11&gt;'Parametreler'!$C$8,"Bütçe aşımı",IF(H11&lt;-'Parametreler'!$C$8,"Bütçe altında","Plana uygun"))))</f>
      </c>
    </row>
    <row r="12" ht="18" customHeight="1" spans="1:11" x14ac:dyDescent="0.25">
      <c r="A12" s="6">
        <v>7</v>
      </c>
      <c r="B12" s="13">
        <f>IF('Plan'!B12="","",'Plan'!B12)</f>
      </c>
      <c r="C12" s="13">
        <f>IF('Plan'!C12="","",'Plan'!C12)</f>
      </c>
      <c r="D12" s="10">
        <f>IF(C12="","",N('Plan'!Q12))</f>
      </c>
      <c r="E12" s="10">
        <f>IF(C12="","",SUM(OFFSET('Plan'!E12,0,0,1,'Parametreler'!$C$7)))</f>
      </c>
      <c r="F12" s="10">
        <f>IF(C12="","",SUM(OFFSET('Gerçekleşen'!E12,0,0,1,'Parametreler'!$C$7)))</f>
      </c>
      <c r="G12" s="10">
        <f>IF(C12="","",F12-E12)</f>
      </c>
      <c r="H12" s="14">
        <f>IF(C12="","",IF(E12=0,"",G12/E12))</f>
      </c>
      <c r="I12" s="10">
        <f>IF(C12="","",SUM('Gerçekleşen'!E12:'Gerçekleşen'!P12))</f>
      </c>
      <c r="J12" s="10">
        <f>IF(C12="","",D12-I12)</f>
      </c>
      <c r="K12" s="13">
        <f>IF(C12="","",IF(E12=0,IF(F12&gt;0,"Plansız harcama","-"),IF(H12&gt;'Parametreler'!$C$8,"Bütçe aşımı",IF(H12&lt;-'Parametreler'!$C$8,"Bütçe altında","Plana uygun"))))</f>
      </c>
    </row>
    <row r="13" ht="18" customHeight="1" spans="1:11" x14ac:dyDescent="0.25">
      <c r="A13" s="6">
        <v>8</v>
      </c>
      <c r="B13" s="13">
        <f>IF('Plan'!B13="","",'Plan'!B13)</f>
      </c>
      <c r="C13" s="13">
        <f>IF('Plan'!C13="","",'Plan'!C13)</f>
      </c>
      <c r="D13" s="10">
        <f>IF(C13="","",N('Plan'!Q13))</f>
      </c>
      <c r="E13" s="10">
        <f>IF(C13="","",SUM(OFFSET('Plan'!E13,0,0,1,'Parametreler'!$C$7)))</f>
      </c>
      <c r="F13" s="10">
        <f>IF(C13="","",SUM(OFFSET('Gerçekleşen'!E13,0,0,1,'Parametreler'!$C$7)))</f>
      </c>
      <c r="G13" s="10">
        <f>IF(C13="","",F13-E13)</f>
      </c>
      <c r="H13" s="14">
        <f>IF(C13="","",IF(E13=0,"",G13/E13))</f>
      </c>
      <c r="I13" s="10">
        <f>IF(C13="","",SUM('Gerçekleşen'!E13:'Gerçekleşen'!P13))</f>
      </c>
      <c r="J13" s="10">
        <f>IF(C13="","",D13-I13)</f>
      </c>
      <c r="K13" s="13">
        <f>IF(C13="","",IF(E13=0,IF(F13&gt;0,"Plansız harcama","-"),IF(H13&gt;'Parametreler'!$C$8,"Bütçe aşımı",IF(H13&lt;-'Parametreler'!$C$8,"Bütçe altında","Plana uygun"))))</f>
      </c>
    </row>
    <row r="14" ht="18" customHeight="1" spans="1:11" x14ac:dyDescent="0.25">
      <c r="A14" s="6">
        <v>9</v>
      </c>
      <c r="B14" s="13">
        <f>IF('Plan'!B14="","",'Plan'!B14)</f>
      </c>
      <c r="C14" s="13">
        <f>IF('Plan'!C14="","",'Plan'!C14)</f>
      </c>
      <c r="D14" s="10">
        <f>IF(C14="","",N('Plan'!Q14))</f>
      </c>
      <c r="E14" s="10">
        <f>IF(C14="","",SUM(OFFSET('Plan'!E14,0,0,1,'Parametreler'!$C$7)))</f>
      </c>
      <c r="F14" s="10">
        <f>IF(C14="","",SUM(OFFSET('Gerçekleşen'!E14,0,0,1,'Parametreler'!$C$7)))</f>
      </c>
      <c r="G14" s="10">
        <f>IF(C14="","",F14-E14)</f>
      </c>
      <c r="H14" s="14">
        <f>IF(C14="","",IF(E14=0,"",G14/E14))</f>
      </c>
      <c r="I14" s="10">
        <f>IF(C14="","",SUM('Gerçekleşen'!E14:'Gerçekleşen'!P14))</f>
      </c>
      <c r="J14" s="10">
        <f>IF(C14="","",D14-I14)</f>
      </c>
      <c r="K14" s="13">
        <f>IF(C14="","",IF(E14=0,IF(F14&gt;0,"Plansız harcama","-"),IF(H14&gt;'Parametreler'!$C$8,"Bütçe aşımı",IF(H14&lt;-'Parametreler'!$C$8,"Bütçe altında","Plana uygun"))))</f>
      </c>
    </row>
    <row r="15" ht="18" customHeight="1" spans="1:11" x14ac:dyDescent="0.25">
      <c r="A15" s="6">
        <v>10</v>
      </c>
      <c r="B15" s="13">
        <f>IF('Plan'!B15="","",'Plan'!B15)</f>
      </c>
      <c r="C15" s="13">
        <f>IF('Plan'!C15="","",'Plan'!C15)</f>
      </c>
      <c r="D15" s="10">
        <f>IF(C15="","",N('Plan'!Q15))</f>
      </c>
      <c r="E15" s="10">
        <f>IF(C15="","",SUM(OFFSET('Plan'!E15,0,0,1,'Parametreler'!$C$7)))</f>
      </c>
      <c r="F15" s="10">
        <f>IF(C15="","",SUM(OFFSET('Gerçekleşen'!E15,0,0,1,'Parametreler'!$C$7)))</f>
      </c>
      <c r="G15" s="10">
        <f>IF(C15="","",F15-E15)</f>
      </c>
      <c r="H15" s="14">
        <f>IF(C15="","",IF(E15=0,"",G15/E15))</f>
      </c>
      <c r="I15" s="10">
        <f>IF(C15="","",SUM('Gerçekleşen'!E15:'Gerçekleşen'!P15))</f>
      </c>
      <c r="J15" s="10">
        <f>IF(C15="","",D15-I15)</f>
      </c>
      <c r="K15" s="13">
        <f>IF(C15="","",IF(E15=0,IF(F15&gt;0,"Plansız harcama","-"),IF(H15&gt;'Parametreler'!$C$8,"Bütçe aşımı",IF(H15&lt;-'Parametreler'!$C$8,"Bütçe altında","Plana uygun"))))</f>
      </c>
    </row>
    <row r="16" ht="18" customHeight="1" spans="1:11" x14ac:dyDescent="0.25">
      <c r="A16" s="6">
        <v>11</v>
      </c>
      <c r="B16" s="13">
        <f>IF('Plan'!B16="","",'Plan'!B16)</f>
      </c>
      <c r="C16" s="13">
        <f>IF('Plan'!C16="","",'Plan'!C16)</f>
      </c>
      <c r="D16" s="10">
        <f>IF(C16="","",N('Plan'!Q16))</f>
      </c>
      <c r="E16" s="10">
        <f>IF(C16="","",SUM(OFFSET('Plan'!E16,0,0,1,'Parametreler'!$C$7)))</f>
      </c>
      <c r="F16" s="10">
        <f>IF(C16="","",SUM(OFFSET('Gerçekleşen'!E16,0,0,1,'Parametreler'!$C$7)))</f>
      </c>
      <c r="G16" s="10">
        <f>IF(C16="","",F16-E16)</f>
      </c>
      <c r="H16" s="14">
        <f>IF(C16="","",IF(E16=0,"",G16/E16))</f>
      </c>
      <c r="I16" s="10">
        <f>IF(C16="","",SUM('Gerçekleşen'!E16:'Gerçekleşen'!P16))</f>
      </c>
      <c r="J16" s="10">
        <f>IF(C16="","",D16-I16)</f>
      </c>
      <c r="K16" s="13">
        <f>IF(C16="","",IF(E16=0,IF(F16&gt;0,"Plansız harcama","-"),IF(H16&gt;'Parametreler'!$C$8,"Bütçe aşımı",IF(H16&lt;-'Parametreler'!$C$8,"Bütçe altında","Plana uygun"))))</f>
      </c>
    </row>
    <row r="17" ht="18" customHeight="1" spans="1:11" x14ac:dyDescent="0.25">
      <c r="A17" s="6">
        <v>12</v>
      </c>
      <c r="B17" s="13">
        <f>IF('Plan'!B17="","",'Plan'!B17)</f>
      </c>
      <c r="C17" s="13">
        <f>IF('Plan'!C17="","",'Plan'!C17)</f>
      </c>
      <c r="D17" s="10">
        <f>IF(C17="","",N('Plan'!Q17))</f>
      </c>
      <c r="E17" s="10">
        <f>IF(C17="","",SUM(OFFSET('Plan'!E17,0,0,1,'Parametreler'!$C$7)))</f>
      </c>
      <c r="F17" s="10">
        <f>IF(C17="","",SUM(OFFSET('Gerçekleşen'!E17,0,0,1,'Parametreler'!$C$7)))</f>
      </c>
      <c r="G17" s="10">
        <f>IF(C17="","",F17-E17)</f>
      </c>
      <c r="H17" s="14">
        <f>IF(C17="","",IF(E17=0,"",G17/E17))</f>
      </c>
      <c r="I17" s="10">
        <f>IF(C17="","",SUM('Gerçekleşen'!E17:'Gerçekleşen'!P17))</f>
      </c>
      <c r="J17" s="10">
        <f>IF(C17="","",D17-I17)</f>
      </c>
      <c r="K17" s="13">
        <f>IF(C17="","",IF(E17=0,IF(F17&gt;0,"Plansız harcama","-"),IF(H17&gt;'Parametreler'!$C$8,"Bütçe aşımı",IF(H17&lt;-'Parametreler'!$C$8,"Bütçe altında","Plana uygun"))))</f>
      </c>
    </row>
    <row r="18" ht="18" customHeight="1" spans="1:11" x14ac:dyDescent="0.25">
      <c r="A18" s="6">
        <v>13</v>
      </c>
      <c r="B18" s="13">
        <f>IF('Plan'!B18="","",'Plan'!B18)</f>
      </c>
      <c r="C18" s="13">
        <f>IF('Plan'!C18="","",'Plan'!C18)</f>
      </c>
      <c r="D18" s="10">
        <f>IF(C18="","",N('Plan'!Q18))</f>
      </c>
      <c r="E18" s="10">
        <f>IF(C18="","",SUM(OFFSET('Plan'!E18,0,0,1,'Parametreler'!$C$7)))</f>
      </c>
      <c r="F18" s="10">
        <f>IF(C18="","",SUM(OFFSET('Gerçekleşen'!E18,0,0,1,'Parametreler'!$C$7)))</f>
      </c>
      <c r="G18" s="10">
        <f>IF(C18="","",F18-E18)</f>
      </c>
      <c r="H18" s="14">
        <f>IF(C18="","",IF(E18=0,"",G18/E18))</f>
      </c>
      <c r="I18" s="10">
        <f>IF(C18="","",SUM('Gerçekleşen'!E18:'Gerçekleşen'!P18))</f>
      </c>
      <c r="J18" s="10">
        <f>IF(C18="","",D18-I18)</f>
      </c>
      <c r="K18" s="13">
        <f>IF(C18="","",IF(E18=0,IF(F18&gt;0,"Plansız harcama","-"),IF(H18&gt;'Parametreler'!$C$8,"Bütçe aşımı",IF(H18&lt;-'Parametreler'!$C$8,"Bütçe altında","Plana uygun"))))</f>
      </c>
    </row>
    <row r="19" ht="18" customHeight="1" spans="1:11" x14ac:dyDescent="0.25">
      <c r="A19" s="6">
        <v>14</v>
      </c>
      <c r="B19" s="13">
        <f>IF('Plan'!B19="","",'Plan'!B19)</f>
      </c>
      <c r="C19" s="13">
        <f>IF('Plan'!C19="","",'Plan'!C19)</f>
      </c>
      <c r="D19" s="10">
        <f>IF(C19="","",N('Plan'!Q19))</f>
      </c>
      <c r="E19" s="10">
        <f>IF(C19="","",SUM(OFFSET('Plan'!E19,0,0,1,'Parametreler'!$C$7)))</f>
      </c>
      <c r="F19" s="10">
        <f>IF(C19="","",SUM(OFFSET('Gerçekleşen'!E19,0,0,1,'Parametreler'!$C$7)))</f>
      </c>
      <c r="G19" s="10">
        <f>IF(C19="","",F19-E19)</f>
      </c>
      <c r="H19" s="14">
        <f>IF(C19="","",IF(E19=0,"",G19/E19))</f>
      </c>
      <c r="I19" s="10">
        <f>IF(C19="","",SUM('Gerçekleşen'!E19:'Gerçekleşen'!P19))</f>
      </c>
      <c r="J19" s="10">
        <f>IF(C19="","",D19-I19)</f>
      </c>
      <c r="K19" s="13">
        <f>IF(C19="","",IF(E19=0,IF(F19&gt;0,"Plansız harcama","-"),IF(H19&gt;'Parametreler'!$C$8,"Bütçe aşımı",IF(H19&lt;-'Parametreler'!$C$8,"Bütçe altında","Plana uygun"))))</f>
      </c>
    </row>
    <row r="20" ht="18" customHeight="1" spans="1:11" x14ac:dyDescent="0.25">
      <c r="A20" s="6">
        <v>15</v>
      </c>
      <c r="B20" s="13">
        <f>IF('Plan'!B20="","",'Plan'!B20)</f>
      </c>
      <c r="C20" s="13">
        <f>IF('Plan'!C20="","",'Plan'!C20)</f>
      </c>
      <c r="D20" s="10">
        <f>IF(C20="","",N('Plan'!Q20))</f>
      </c>
      <c r="E20" s="10">
        <f>IF(C20="","",SUM(OFFSET('Plan'!E20,0,0,1,'Parametreler'!$C$7)))</f>
      </c>
      <c r="F20" s="10">
        <f>IF(C20="","",SUM(OFFSET('Gerçekleşen'!E20,0,0,1,'Parametreler'!$C$7)))</f>
      </c>
      <c r="G20" s="10">
        <f>IF(C20="","",F20-E20)</f>
      </c>
      <c r="H20" s="14">
        <f>IF(C20="","",IF(E20=0,"",G20/E20))</f>
      </c>
      <c r="I20" s="10">
        <f>IF(C20="","",SUM('Gerçekleşen'!E20:'Gerçekleşen'!P20))</f>
      </c>
      <c r="J20" s="10">
        <f>IF(C20="","",D20-I20)</f>
      </c>
      <c r="K20" s="13">
        <f>IF(C20="","",IF(E20=0,IF(F20&gt;0,"Plansız harcama","-"),IF(H20&gt;'Parametreler'!$C$8,"Bütçe aşımı",IF(H20&lt;-'Parametreler'!$C$8,"Bütçe altında","Plana uygun"))))</f>
      </c>
    </row>
    <row r="21" ht="18" customHeight="1" spans="1:11" x14ac:dyDescent="0.25">
      <c r="A21" s="6">
        <v>16</v>
      </c>
      <c r="B21" s="13">
        <f>IF('Plan'!B21="","",'Plan'!B21)</f>
      </c>
      <c r="C21" s="13">
        <f>IF('Plan'!C21="","",'Plan'!C21)</f>
      </c>
      <c r="D21" s="10">
        <f>IF(C21="","",N('Plan'!Q21))</f>
      </c>
      <c r="E21" s="10">
        <f>IF(C21="","",SUM(OFFSET('Plan'!E21,0,0,1,'Parametreler'!$C$7)))</f>
      </c>
      <c r="F21" s="10">
        <f>IF(C21="","",SUM(OFFSET('Gerçekleşen'!E21,0,0,1,'Parametreler'!$C$7)))</f>
      </c>
      <c r="G21" s="10">
        <f>IF(C21="","",F21-E21)</f>
      </c>
      <c r="H21" s="14">
        <f>IF(C21="","",IF(E21=0,"",G21/E21))</f>
      </c>
      <c r="I21" s="10">
        <f>IF(C21="","",SUM('Gerçekleşen'!E21:'Gerçekleşen'!P21))</f>
      </c>
      <c r="J21" s="10">
        <f>IF(C21="","",D21-I21)</f>
      </c>
      <c r="K21" s="13">
        <f>IF(C21="","",IF(E21=0,IF(F21&gt;0,"Plansız harcama","-"),IF(H21&gt;'Parametreler'!$C$8,"Bütçe aşımı",IF(H21&lt;-'Parametreler'!$C$8,"Bütçe altında","Plana uygun"))))</f>
      </c>
    </row>
    <row r="22" ht="18" customHeight="1" spans="1:11" x14ac:dyDescent="0.25">
      <c r="A22" s="6">
        <v>17</v>
      </c>
      <c r="B22" s="13">
        <f>IF('Plan'!B22="","",'Plan'!B22)</f>
      </c>
      <c r="C22" s="13">
        <f>IF('Plan'!C22="","",'Plan'!C22)</f>
      </c>
      <c r="D22" s="10">
        <f>IF(C22="","",N('Plan'!Q22))</f>
      </c>
      <c r="E22" s="10">
        <f>IF(C22="","",SUM(OFFSET('Plan'!E22,0,0,1,'Parametreler'!$C$7)))</f>
      </c>
      <c r="F22" s="10">
        <f>IF(C22="","",SUM(OFFSET('Gerçekleşen'!E22,0,0,1,'Parametreler'!$C$7)))</f>
      </c>
      <c r="G22" s="10">
        <f>IF(C22="","",F22-E22)</f>
      </c>
      <c r="H22" s="14">
        <f>IF(C22="","",IF(E22=0,"",G22/E22))</f>
      </c>
      <c r="I22" s="10">
        <f>IF(C22="","",SUM('Gerçekleşen'!E22:'Gerçekleşen'!P22))</f>
      </c>
      <c r="J22" s="10">
        <f>IF(C22="","",D22-I22)</f>
      </c>
      <c r="K22" s="13">
        <f>IF(C22="","",IF(E22=0,IF(F22&gt;0,"Plansız harcama","-"),IF(H22&gt;'Parametreler'!$C$8,"Bütçe aşımı",IF(H22&lt;-'Parametreler'!$C$8,"Bütçe altında","Plana uygun"))))</f>
      </c>
    </row>
    <row r="23" ht="18" customHeight="1" spans="1:11" x14ac:dyDescent="0.25">
      <c r="A23" s="6">
        <v>18</v>
      </c>
      <c r="B23" s="13">
        <f>IF('Plan'!B23="","",'Plan'!B23)</f>
      </c>
      <c r="C23" s="13">
        <f>IF('Plan'!C23="","",'Plan'!C23)</f>
      </c>
      <c r="D23" s="10">
        <f>IF(C23="","",N('Plan'!Q23))</f>
      </c>
      <c r="E23" s="10">
        <f>IF(C23="","",SUM(OFFSET('Plan'!E23,0,0,1,'Parametreler'!$C$7)))</f>
      </c>
      <c r="F23" s="10">
        <f>IF(C23="","",SUM(OFFSET('Gerçekleşen'!E23,0,0,1,'Parametreler'!$C$7)))</f>
      </c>
      <c r="G23" s="10">
        <f>IF(C23="","",F23-E23)</f>
      </c>
      <c r="H23" s="14">
        <f>IF(C23="","",IF(E23=0,"",G23/E23))</f>
      </c>
      <c r="I23" s="10">
        <f>IF(C23="","",SUM('Gerçekleşen'!E23:'Gerçekleşen'!P23))</f>
      </c>
      <c r="J23" s="10">
        <f>IF(C23="","",D23-I23)</f>
      </c>
      <c r="K23" s="13">
        <f>IF(C23="","",IF(E23=0,IF(F23&gt;0,"Plansız harcama","-"),IF(H23&gt;'Parametreler'!$C$8,"Bütçe aşımı",IF(H23&lt;-'Parametreler'!$C$8,"Bütçe altında","Plana uygun"))))</f>
      </c>
    </row>
    <row r="24" ht="18" customHeight="1" spans="1:11" x14ac:dyDescent="0.25">
      <c r="A24" s="6">
        <v>19</v>
      </c>
      <c r="B24" s="13">
        <f>IF('Plan'!B24="","",'Plan'!B24)</f>
      </c>
      <c r="C24" s="13">
        <f>IF('Plan'!C24="","",'Plan'!C24)</f>
      </c>
      <c r="D24" s="10">
        <f>IF(C24="","",N('Plan'!Q24))</f>
      </c>
      <c r="E24" s="10">
        <f>IF(C24="","",SUM(OFFSET('Plan'!E24,0,0,1,'Parametreler'!$C$7)))</f>
      </c>
      <c r="F24" s="10">
        <f>IF(C24="","",SUM(OFFSET('Gerçekleşen'!E24,0,0,1,'Parametreler'!$C$7)))</f>
      </c>
      <c r="G24" s="10">
        <f>IF(C24="","",F24-E24)</f>
      </c>
      <c r="H24" s="14">
        <f>IF(C24="","",IF(E24=0,"",G24/E24))</f>
      </c>
      <c r="I24" s="10">
        <f>IF(C24="","",SUM('Gerçekleşen'!E24:'Gerçekleşen'!P24))</f>
      </c>
      <c r="J24" s="10">
        <f>IF(C24="","",D24-I24)</f>
      </c>
      <c r="K24" s="13">
        <f>IF(C24="","",IF(E24=0,IF(F24&gt;0,"Plansız harcama","-"),IF(H24&gt;'Parametreler'!$C$8,"Bütçe aşımı",IF(H24&lt;-'Parametreler'!$C$8,"Bütçe altında","Plana uygun"))))</f>
      </c>
    </row>
    <row r="25" ht="18" customHeight="1" spans="1:11" x14ac:dyDescent="0.25">
      <c r="A25" s="6">
        <v>20</v>
      </c>
      <c r="B25" s="13">
        <f>IF('Plan'!B25="","",'Plan'!B25)</f>
      </c>
      <c r="C25" s="13">
        <f>IF('Plan'!C25="","",'Plan'!C25)</f>
      </c>
      <c r="D25" s="10">
        <f>IF(C25="","",N('Plan'!Q25))</f>
      </c>
      <c r="E25" s="10">
        <f>IF(C25="","",SUM(OFFSET('Plan'!E25,0,0,1,'Parametreler'!$C$7)))</f>
      </c>
      <c r="F25" s="10">
        <f>IF(C25="","",SUM(OFFSET('Gerçekleşen'!E25,0,0,1,'Parametreler'!$C$7)))</f>
      </c>
      <c r="G25" s="10">
        <f>IF(C25="","",F25-E25)</f>
      </c>
      <c r="H25" s="14">
        <f>IF(C25="","",IF(E25=0,"",G25/E25))</f>
      </c>
      <c r="I25" s="10">
        <f>IF(C25="","",SUM('Gerçekleşen'!E25:'Gerçekleşen'!P25))</f>
      </c>
      <c r="J25" s="10">
        <f>IF(C25="","",D25-I25)</f>
      </c>
      <c r="K25" s="13">
        <f>IF(C25="","",IF(E25=0,IF(F25&gt;0,"Plansız harcama","-"),IF(H25&gt;'Parametreler'!$C$8,"Bütçe aşımı",IF(H25&lt;-'Parametreler'!$C$8,"Bütçe altında","Plana uygun"))))</f>
      </c>
    </row>
    <row r="26" ht="18" customHeight="1" spans="1:11" x14ac:dyDescent="0.25">
      <c r="A26" s="6">
        <v>21</v>
      </c>
      <c r="B26" s="13">
        <f>IF('Plan'!B26="","",'Plan'!B26)</f>
      </c>
      <c r="C26" s="13">
        <f>IF('Plan'!C26="","",'Plan'!C26)</f>
      </c>
      <c r="D26" s="10">
        <f>IF(C26="","",N('Plan'!Q26))</f>
      </c>
      <c r="E26" s="10">
        <f>IF(C26="","",SUM(OFFSET('Plan'!E26,0,0,1,'Parametreler'!$C$7)))</f>
      </c>
      <c r="F26" s="10">
        <f>IF(C26="","",SUM(OFFSET('Gerçekleşen'!E26,0,0,1,'Parametreler'!$C$7)))</f>
      </c>
      <c r="G26" s="10">
        <f>IF(C26="","",F26-E26)</f>
      </c>
      <c r="H26" s="14">
        <f>IF(C26="","",IF(E26=0,"",G26/E26))</f>
      </c>
      <c r="I26" s="10">
        <f>IF(C26="","",SUM('Gerçekleşen'!E26:'Gerçekleşen'!P26))</f>
      </c>
      <c r="J26" s="10">
        <f>IF(C26="","",D26-I26)</f>
      </c>
      <c r="K26" s="13">
        <f>IF(C26="","",IF(E26=0,IF(F26&gt;0,"Plansız harcama","-"),IF(H26&gt;'Parametreler'!$C$8,"Bütçe aşımı",IF(H26&lt;-'Parametreler'!$C$8,"Bütçe altında","Plana uygun"))))</f>
      </c>
    </row>
    <row r="27" ht="18" customHeight="1" spans="1:11" x14ac:dyDescent="0.25">
      <c r="A27" s="6">
        <v>22</v>
      </c>
      <c r="B27" s="13">
        <f>IF('Plan'!B27="","",'Plan'!B27)</f>
      </c>
      <c r="C27" s="13">
        <f>IF('Plan'!C27="","",'Plan'!C27)</f>
      </c>
      <c r="D27" s="10">
        <f>IF(C27="","",N('Plan'!Q27))</f>
      </c>
      <c r="E27" s="10">
        <f>IF(C27="","",SUM(OFFSET('Plan'!E27,0,0,1,'Parametreler'!$C$7)))</f>
      </c>
      <c r="F27" s="10">
        <f>IF(C27="","",SUM(OFFSET('Gerçekleşen'!E27,0,0,1,'Parametreler'!$C$7)))</f>
      </c>
      <c r="G27" s="10">
        <f>IF(C27="","",F27-E27)</f>
      </c>
      <c r="H27" s="14">
        <f>IF(C27="","",IF(E27=0,"",G27/E27))</f>
      </c>
      <c r="I27" s="10">
        <f>IF(C27="","",SUM('Gerçekleşen'!E27:'Gerçekleşen'!P27))</f>
      </c>
      <c r="J27" s="10">
        <f>IF(C27="","",D27-I27)</f>
      </c>
      <c r="K27" s="13">
        <f>IF(C27="","",IF(E27=0,IF(F27&gt;0,"Plansız harcama","-"),IF(H27&gt;'Parametreler'!$C$8,"Bütçe aşımı",IF(H27&lt;-'Parametreler'!$C$8,"Bütçe altında","Plana uygun"))))</f>
      </c>
    </row>
    <row r="28" ht="18" customHeight="1" spans="1:11" x14ac:dyDescent="0.25">
      <c r="A28" s="6">
        <v>23</v>
      </c>
      <c r="B28" s="13">
        <f>IF('Plan'!B28="","",'Plan'!B28)</f>
      </c>
      <c r="C28" s="13">
        <f>IF('Plan'!C28="","",'Plan'!C28)</f>
      </c>
      <c r="D28" s="10">
        <f>IF(C28="","",N('Plan'!Q28))</f>
      </c>
      <c r="E28" s="10">
        <f>IF(C28="","",SUM(OFFSET('Plan'!E28,0,0,1,'Parametreler'!$C$7)))</f>
      </c>
      <c r="F28" s="10">
        <f>IF(C28="","",SUM(OFFSET('Gerçekleşen'!E28,0,0,1,'Parametreler'!$C$7)))</f>
      </c>
      <c r="G28" s="10">
        <f>IF(C28="","",F28-E28)</f>
      </c>
      <c r="H28" s="14">
        <f>IF(C28="","",IF(E28=0,"",G28/E28))</f>
      </c>
      <c r="I28" s="10">
        <f>IF(C28="","",SUM('Gerçekleşen'!E28:'Gerçekleşen'!P28))</f>
      </c>
      <c r="J28" s="10">
        <f>IF(C28="","",D28-I28)</f>
      </c>
      <c r="K28" s="13">
        <f>IF(C28="","",IF(E28=0,IF(F28&gt;0,"Plansız harcama","-"),IF(H28&gt;'Parametreler'!$C$8,"Bütçe aşımı",IF(H28&lt;-'Parametreler'!$C$8,"Bütçe altında","Plana uygun"))))</f>
      </c>
    </row>
    <row r="29" ht="18" customHeight="1" spans="1:11" x14ac:dyDescent="0.25">
      <c r="A29" s="6">
        <v>24</v>
      </c>
      <c r="B29" s="13">
        <f>IF('Plan'!B29="","",'Plan'!B29)</f>
      </c>
      <c r="C29" s="13">
        <f>IF('Plan'!C29="","",'Plan'!C29)</f>
      </c>
      <c r="D29" s="10">
        <f>IF(C29="","",N('Plan'!Q29))</f>
      </c>
      <c r="E29" s="10">
        <f>IF(C29="","",SUM(OFFSET('Plan'!E29,0,0,1,'Parametreler'!$C$7)))</f>
      </c>
      <c r="F29" s="10">
        <f>IF(C29="","",SUM(OFFSET('Gerçekleşen'!E29,0,0,1,'Parametreler'!$C$7)))</f>
      </c>
      <c r="G29" s="10">
        <f>IF(C29="","",F29-E29)</f>
      </c>
      <c r="H29" s="14">
        <f>IF(C29="","",IF(E29=0,"",G29/E29))</f>
      </c>
      <c r="I29" s="10">
        <f>IF(C29="","",SUM('Gerçekleşen'!E29:'Gerçekleşen'!P29))</f>
      </c>
      <c r="J29" s="10">
        <f>IF(C29="","",D29-I29)</f>
      </c>
      <c r="K29" s="13">
        <f>IF(C29="","",IF(E29=0,IF(F29&gt;0,"Plansız harcama","-"),IF(H29&gt;'Parametreler'!$C$8,"Bütçe aşımı",IF(H29&lt;-'Parametreler'!$C$8,"Bütçe altında","Plana uygun"))))</f>
      </c>
    </row>
    <row r="30" ht="18" customHeight="1" spans="1:11" x14ac:dyDescent="0.25">
      <c r="A30" s="6">
        <v>25</v>
      </c>
      <c r="B30" s="13">
        <f>IF('Plan'!B30="","",'Plan'!B30)</f>
      </c>
      <c r="C30" s="13">
        <f>IF('Plan'!C30="","",'Plan'!C30)</f>
      </c>
      <c r="D30" s="10">
        <f>IF(C30="","",N('Plan'!Q30))</f>
      </c>
      <c r="E30" s="10">
        <f>IF(C30="","",SUM(OFFSET('Plan'!E30,0,0,1,'Parametreler'!$C$7)))</f>
      </c>
      <c r="F30" s="10">
        <f>IF(C30="","",SUM(OFFSET('Gerçekleşen'!E30,0,0,1,'Parametreler'!$C$7)))</f>
      </c>
      <c r="G30" s="10">
        <f>IF(C30="","",F30-E30)</f>
      </c>
      <c r="H30" s="14">
        <f>IF(C30="","",IF(E30=0,"",G30/E30))</f>
      </c>
      <c r="I30" s="10">
        <f>IF(C30="","",SUM('Gerçekleşen'!E30:'Gerçekleşen'!P30))</f>
      </c>
      <c r="J30" s="10">
        <f>IF(C30="","",D30-I30)</f>
      </c>
      <c r="K30" s="13">
        <f>IF(C30="","",IF(E30=0,IF(F30&gt;0,"Plansız harcama","-"),IF(H30&gt;'Parametreler'!$C$8,"Bütçe aşımı",IF(H30&lt;-'Parametreler'!$C$8,"Bütçe altında","Plana uygun"))))</f>
      </c>
    </row>
    <row r="31" ht="18" customHeight="1" spans="1:11" x14ac:dyDescent="0.25">
      <c r="A31" s="6">
        <v>26</v>
      </c>
      <c r="B31" s="13">
        <f>IF('Plan'!B31="","",'Plan'!B31)</f>
      </c>
      <c r="C31" s="13">
        <f>IF('Plan'!C31="","",'Plan'!C31)</f>
      </c>
      <c r="D31" s="10">
        <f>IF(C31="","",N('Plan'!Q31))</f>
      </c>
      <c r="E31" s="10">
        <f>IF(C31="","",SUM(OFFSET('Plan'!E31,0,0,1,'Parametreler'!$C$7)))</f>
      </c>
      <c r="F31" s="10">
        <f>IF(C31="","",SUM(OFFSET('Gerçekleşen'!E31,0,0,1,'Parametreler'!$C$7)))</f>
      </c>
      <c r="G31" s="10">
        <f>IF(C31="","",F31-E31)</f>
      </c>
      <c r="H31" s="14">
        <f>IF(C31="","",IF(E31=0,"",G31/E31))</f>
      </c>
      <c r="I31" s="10">
        <f>IF(C31="","",SUM('Gerçekleşen'!E31:'Gerçekleşen'!P31))</f>
      </c>
      <c r="J31" s="10">
        <f>IF(C31="","",D31-I31)</f>
      </c>
      <c r="K31" s="13">
        <f>IF(C31="","",IF(E31=0,IF(F31&gt;0,"Plansız harcama","-"),IF(H31&gt;'Parametreler'!$C$8,"Bütçe aşımı",IF(H31&lt;-'Parametreler'!$C$8,"Bütçe altında","Plana uygun"))))</f>
      </c>
    </row>
    <row r="32" ht="18" customHeight="1" spans="1:11" x14ac:dyDescent="0.25">
      <c r="A32" s="6">
        <v>27</v>
      </c>
      <c r="B32" s="13">
        <f>IF('Plan'!B32="","",'Plan'!B32)</f>
      </c>
      <c r="C32" s="13">
        <f>IF('Plan'!C32="","",'Plan'!C32)</f>
      </c>
      <c r="D32" s="10">
        <f>IF(C32="","",N('Plan'!Q32))</f>
      </c>
      <c r="E32" s="10">
        <f>IF(C32="","",SUM(OFFSET('Plan'!E32,0,0,1,'Parametreler'!$C$7)))</f>
      </c>
      <c r="F32" s="10">
        <f>IF(C32="","",SUM(OFFSET('Gerçekleşen'!E32,0,0,1,'Parametreler'!$C$7)))</f>
      </c>
      <c r="G32" s="10">
        <f>IF(C32="","",F32-E32)</f>
      </c>
      <c r="H32" s="14">
        <f>IF(C32="","",IF(E32=0,"",G32/E32))</f>
      </c>
      <c r="I32" s="10">
        <f>IF(C32="","",SUM('Gerçekleşen'!E32:'Gerçekleşen'!P32))</f>
      </c>
      <c r="J32" s="10">
        <f>IF(C32="","",D32-I32)</f>
      </c>
      <c r="K32" s="13">
        <f>IF(C32="","",IF(E32=0,IF(F32&gt;0,"Plansız harcama","-"),IF(H32&gt;'Parametreler'!$C$8,"Bütçe aşımı",IF(H32&lt;-'Parametreler'!$C$8,"Bütçe altında","Plana uygun"))))</f>
      </c>
    </row>
    <row r="33" ht="18" customHeight="1" spans="1:11" x14ac:dyDescent="0.25">
      <c r="A33" s="6">
        <v>28</v>
      </c>
      <c r="B33" s="13">
        <f>IF('Plan'!B33="","",'Plan'!B33)</f>
      </c>
      <c r="C33" s="13">
        <f>IF('Plan'!C33="","",'Plan'!C33)</f>
      </c>
      <c r="D33" s="10">
        <f>IF(C33="","",N('Plan'!Q33))</f>
      </c>
      <c r="E33" s="10">
        <f>IF(C33="","",SUM(OFFSET('Plan'!E33,0,0,1,'Parametreler'!$C$7)))</f>
      </c>
      <c r="F33" s="10">
        <f>IF(C33="","",SUM(OFFSET('Gerçekleşen'!E33,0,0,1,'Parametreler'!$C$7)))</f>
      </c>
      <c r="G33" s="10">
        <f>IF(C33="","",F33-E33)</f>
      </c>
      <c r="H33" s="14">
        <f>IF(C33="","",IF(E33=0,"",G33/E33))</f>
      </c>
      <c r="I33" s="10">
        <f>IF(C33="","",SUM('Gerçekleşen'!E33:'Gerçekleşen'!P33))</f>
      </c>
      <c r="J33" s="10">
        <f>IF(C33="","",D33-I33)</f>
      </c>
      <c r="K33" s="13">
        <f>IF(C33="","",IF(E33=0,IF(F33&gt;0,"Plansız harcama","-"),IF(H33&gt;'Parametreler'!$C$8,"Bütçe aşımı",IF(H33&lt;-'Parametreler'!$C$8,"Bütçe altında","Plana uygun"))))</f>
      </c>
    </row>
    <row r="34" ht="18" customHeight="1" spans="1:11" x14ac:dyDescent="0.25">
      <c r="A34" s="6">
        <v>29</v>
      </c>
      <c r="B34" s="13">
        <f>IF('Plan'!B34="","",'Plan'!B34)</f>
      </c>
      <c r="C34" s="13">
        <f>IF('Plan'!C34="","",'Plan'!C34)</f>
      </c>
      <c r="D34" s="10">
        <f>IF(C34="","",N('Plan'!Q34))</f>
      </c>
      <c r="E34" s="10">
        <f>IF(C34="","",SUM(OFFSET('Plan'!E34,0,0,1,'Parametreler'!$C$7)))</f>
      </c>
      <c r="F34" s="10">
        <f>IF(C34="","",SUM(OFFSET('Gerçekleşen'!E34,0,0,1,'Parametreler'!$C$7)))</f>
      </c>
      <c r="G34" s="10">
        <f>IF(C34="","",F34-E34)</f>
      </c>
      <c r="H34" s="14">
        <f>IF(C34="","",IF(E34=0,"",G34/E34))</f>
      </c>
      <c r="I34" s="10">
        <f>IF(C34="","",SUM('Gerçekleşen'!E34:'Gerçekleşen'!P34))</f>
      </c>
      <c r="J34" s="10">
        <f>IF(C34="","",D34-I34)</f>
      </c>
      <c r="K34" s="13">
        <f>IF(C34="","",IF(E34=0,IF(F34&gt;0,"Plansız harcama","-"),IF(H34&gt;'Parametreler'!$C$8,"Bütçe aşımı",IF(H34&lt;-'Parametreler'!$C$8,"Bütçe altında","Plana uygun"))))</f>
      </c>
    </row>
    <row r="35" ht="18" customHeight="1" spans="1:11" x14ac:dyDescent="0.25">
      <c r="A35" s="6">
        <v>30</v>
      </c>
      <c r="B35" s="13">
        <f>IF('Plan'!B35="","",'Plan'!B35)</f>
      </c>
      <c r="C35" s="13">
        <f>IF('Plan'!C35="","",'Plan'!C35)</f>
      </c>
      <c r="D35" s="10">
        <f>IF(C35="","",N('Plan'!Q35))</f>
      </c>
      <c r="E35" s="10">
        <f>IF(C35="","",SUM(OFFSET('Plan'!E35,0,0,1,'Parametreler'!$C$7)))</f>
      </c>
      <c r="F35" s="10">
        <f>IF(C35="","",SUM(OFFSET('Gerçekleşen'!E35,0,0,1,'Parametreler'!$C$7)))</f>
      </c>
      <c r="G35" s="10">
        <f>IF(C35="","",F35-E35)</f>
      </c>
      <c r="H35" s="14">
        <f>IF(C35="","",IF(E35=0,"",G35/E35))</f>
      </c>
      <c r="I35" s="10">
        <f>IF(C35="","",SUM('Gerçekleşen'!E35:'Gerçekleşen'!P35))</f>
      </c>
      <c r="J35" s="10">
        <f>IF(C35="","",D35-I35)</f>
      </c>
      <c r="K35" s="13">
        <f>IF(C35="","",IF(E35=0,IF(F35&gt;0,"Plansız harcama","-"),IF(H35&gt;'Parametreler'!$C$8,"Bütçe aşımı",IF(H35&lt;-'Parametreler'!$C$8,"Bütçe altında","Plana uygun"))))</f>
      </c>
    </row>
    <row r="36" ht="18" customHeight="1" spans="1:11" x14ac:dyDescent="0.25">
      <c r="A36" s="6">
        <v>31</v>
      </c>
      <c r="B36" s="13">
        <f>IF('Plan'!B36="","",'Plan'!B36)</f>
      </c>
      <c r="C36" s="13">
        <f>IF('Plan'!C36="","",'Plan'!C36)</f>
      </c>
      <c r="D36" s="10">
        <f>IF(C36="","",N('Plan'!Q36))</f>
      </c>
      <c r="E36" s="10">
        <f>IF(C36="","",SUM(OFFSET('Plan'!E36,0,0,1,'Parametreler'!$C$7)))</f>
      </c>
      <c r="F36" s="10">
        <f>IF(C36="","",SUM(OFFSET('Gerçekleşen'!E36,0,0,1,'Parametreler'!$C$7)))</f>
      </c>
      <c r="G36" s="10">
        <f>IF(C36="","",F36-E36)</f>
      </c>
      <c r="H36" s="14">
        <f>IF(C36="","",IF(E36=0,"",G36/E36))</f>
      </c>
      <c r="I36" s="10">
        <f>IF(C36="","",SUM('Gerçekleşen'!E36:'Gerçekleşen'!P36))</f>
      </c>
      <c r="J36" s="10">
        <f>IF(C36="","",D36-I36)</f>
      </c>
      <c r="K36" s="13">
        <f>IF(C36="","",IF(E36=0,IF(F36&gt;0,"Plansız harcama","-"),IF(H36&gt;'Parametreler'!$C$8,"Bütçe aşımı",IF(H36&lt;-'Parametreler'!$C$8,"Bütçe altında","Plana uygun"))))</f>
      </c>
    </row>
    <row r="37" ht="18" customHeight="1" spans="1:11" x14ac:dyDescent="0.25">
      <c r="A37" s="6">
        <v>32</v>
      </c>
      <c r="B37" s="13">
        <f>IF('Plan'!B37="","",'Plan'!B37)</f>
      </c>
      <c r="C37" s="13">
        <f>IF('Plan'!C37="","",'Plan'!C37)</f>
      </c>
      <c r="D37" s="10">
        <f>IF(C37="","",N('Plan'!Q37))</f>
      </c>
      <c r="E37" s="10">
        <f>IF(C37="","",SUM(OFFSET('Plan'!E37,0,0,1,'Parametreler'!$C$7)))</f>
      </c>
      <c r="F37" s="10">
        <f>IF(C37="","",SUM(OFFSET('Gerçekleşen'!E37,0,0,1,'Parametreler'!$C$7)))</f>
      </c>
      <c r="G37" s="10">
        <f>IF(C37="","",F37-E37)</f>
      </c>
      <c r="H37" s="14">
        <f>IF(C37="","",IF(E37=0,"",G37/E37))</f>
      </c>
      <c r="I37" s="10">
        <f>IF(C37="","",SUM('Gerçekleşen'!E37:'Gerçekleşen'!P37))</f>
      </c>
      <c r="J37" s="10">
        <f>IF(C37="","",D37-I37)</f>
      </c>
      <c r="K37" s="13">
        <f>IF(C37="","",IF(E37=0,IF(F37&gt;0,"Plansız harcama","-"),IF(H37&gt;'Parametreler'!$C$8,"Bütçe aşımı",IF(H37&lt;-'Parametreler'!$C$8,"Bütçe altında","Plana uygun"))))</f>
      </c>
    </row>
    <row r="38" ht="18" customHeight="1" spans="1:11" x14ac:dyDescent="0.25">
      <c r="A38" s="6">
        <v>33</v>
      </c>
      <c r="B38" s="13">
        <f>IF('Plan'!B38="","",'Plan'!B38)</f>
      </c>
      <c r="C38" s="13">
        <f>IF('Plan'!C38="","",'Plan'!C38)</f>
      </c>
      <c r="D38" s="10">
        <f>IF(C38="","",N('Plan'!Q38))</f>
      </c>
      <c r="E38" s="10">
        <f>IF(C38="","",SUM(OFFSET('Plan'!E38,0,0,1,'Parametreler'!$C$7)))</f>
      </c>
      <c r="F38" s="10">
        <f>IF(C38="","",SUM(OFFSET('Gerçekleşen'!E38,0,0,1,'Parametreler'!$C$7)))</f>
      </c>
      <c r="G38" s="10">
        <f>IF(C38="","",F38-E38)</f>
      </c>
      <c r="H38" s="14">
        <f>IF(C38="","",IF(E38=0,"",G38/E38))</f>
      </c>
      <c r="I38" s="10">
        <f>IF(C38="","",SUM('Gerçekleşen'!E38:'Gerçekleşen'!P38))</f>
      </c>
      <c r="J38" s="10">
        <f>IF(C38="","",D38-I38)</f>
      </c>
      <c r="K38" s="13">
        <f>IF(C38="","",IF(E38=0,IF(F38&gt;0,"Plansız harcama","-"),IF(H38&gt;'Parametreler'!$C$8,"Bütçe aşımı",IF(H38&lt;-'Parametreler'!$C$8,"Bütçe altında","Plana uygun"))))</f>
      </c>
    </row>
    <row r="39" ht="18" customHeight="1" spans="1:11" x14ac:dyDescent="0.25">
      <c r="A39" s="6">
        <v>34</v>
      </c>
      <c r="B39" s="13">
        <f>IF('Plan'!B39="","",'Plan'!B39)</f>
      </c>
      <c r="C39" s="13">
        <f>IF('Plan'!C39="","",'Plan'!C39)</f>
      </c>
      <c r="D39" s="10">
        <f>IF(C39="","",N('Plan'!Q39))</f>
      </c>
      <c r="E39" s="10">
        <f>IF(C39="","",SUM(OFFSET('Plan'!E39,0,0,1,'Parametreler'!$C$7)))</f>
      </c>
      <c r="F39" s="10">
        <f>IF(C39="","",SUM(OFFSET('Gerçekleşen'!E39,0,0,1,'Parametreler'!$C$7)))</f>
      </c>
      <c r="G39" s="10">
        <f>IF(C39="","",F39-E39)</f>
      </c>
      <c r="H39" s="14">
        <f>IF(C39="","",IF(E39=0,"",G39/E39))</f>
      </c>
      <c r="I39" s="10">
        <f>IF(C39="","",SUM('Gerçekleşen'!E39:'Gerçekleşen'!P39))</f>
      </c>
      <c r="J39" s="10">
        <f>IF(C39="","",D39-I39)</f>
      </c>
      <c r="K39" s="13">
        <f>IF(C39="","",IF(E39=0,IF(F39&gt;0,"Plansız harcama","-"),IF(H39&gt;'Parametreler'!$C$8,"Bütçe aşımı",IF(H39&lt;-'Parametreler'!$C$8,"Bütçe altında","Plana uygun"))))</f>
      </c>
    </row>
    <row r="40" ht="18" customHeight="1" spans="1:11" x14ac:dyDescent="0.25">
      <c r="A40" s="6">
        <v>35</v>
      </c>
      <c r="B40" s="13">
        <f>IF('Plan'!B40="","",'Plan'!B40)</f>
      </c>
      <c r="C40" s="13">
        <f>IF('Plan'!C40="","",'Plan'!C40)</f>
      </c>
      <c r="D40" s="10">
        <f>IF(C40="","",N('Plan'!Q40))</f>
      </c>
      <c r="E40" s="10">
        <f>IF(C40="","",SUM(OFFSET('Plan'!E40,0,0,1,'Parametreler'!$C$7)))</f>
      </c>
      <c r="F40" s="10">
        <f>IF(C40="","",SUM(OFFSET('Gerçekleşen'!E40,0,0,1,'Parametreler'!$C$7)))</f>
      </c>
      <c r="G40" s="10">
        <f>IF(C40="","",F40-E40)</f>
      </c>
      <c r="H40" s="14">
        <f>IF(C40="","",IF(E40=0,"",G40/E40))</f>
      </c>
      <c r="I40" s="10">
        <f>IF(C40="","",SUM('Gerçekleşen'!E40:'Gerçekleşen'!P40))</f>
      </c>
      <c r="J40" s="10">
        <f>IF(C40="","",D40-I40)</f>
      </c>
      <c r="K40" s="13">
        <f>IF(C40="","",IF(E40=0,IF(F40&gt;0,"Plansız harcama","-"),IF(H40&gt;'Parametreler'!$C$8,"Bütçe aşımı",IF(H40&lt;-'Parametreler'!$C$8,"Bütçe altında","Plana uygun"))))</f>
      </c>
    </row>
    <row r="41" ht="18" customHeight="1" spans="1:11" x14ac:dyDescent="0.25">
      <c r="A41" s="6">
        <v>36</v>
      </c>
      <c r="B41" s="13">
        <f>IF('Plan'!B41="","",'Plan'!B41)</f>
      </c>
      <c r="C41" s="13">
        <f>IF('Plan'!C41="","",'Plan'!C41)</f>
      </c>
      <c r="D41" s="10">
        <f>IF(C41="","",N('Plan'!Q41))</f>
      </c>
      <c r="E41" s="10">
        <f>IF(C41="","",SUM(OFFSET('Plan'!E41,0,0,1,'Parametreler'!$C$7)))</f>
      </c>
      <c r="F41" s="10">
        <f>IF(C41="","",SUM(OFFSET('Gerçekleşen'!E41,0,0,1,'Parametreler'!$C$7)))</f>
      </c>
      <c r="G41" s="10">
        <f>IF(C41="","",F41-E41)</f>
      </c>
      <c r="H41" s="14">
        <f>IF(C41="","",IF(E41=0,"",G41/E41))</f>
      </c>
      <c r="I41" s="10">
        <f>IF(C41="","",SUM('Gerçekleşen'!E41:'Gerçekleşen'!P41))</f>
      </c>
      <c r="J41" s="10">
        <f>IF(C41="","",D41-I41)</f>
      </c>
      <c r="K41" s="13">
        <f>IF(C41="","",IF(E41=0,IF(F41&gt;0,"Plansız harcama","-"),IF(H41&gt;'Parametreler'!$C$8,"Bütçe aşımı",IF(H41&lt;-'Parametreler'!$C$8,"Bütçe altında","Plana uygun"))))</f>
      </c>
    </row>
    <row r="42" ht="18" customHeight="1" spans="1:11" x14ac:dyDescent="0.25">
      <c r="A42" s="6">
        <v>37</v>
      </c>
      <c r="B42" s="13">
        <f>IF('Plan'!B42="","",'Plan'!B42)</f>
      </c>
      <c r="C42" s="13">
        <f>IF('Plan'!C42="","",'Plan'!C42)</f>
      </c>
      <c r="D42" s="10">
        <f>IF(C42="","",N('Plan'!Q42))</f>
      </c>
      <c r="E42" s="10">
        <f>IF(C42="","",SUM(OFFSET('Plan'!E42,0,0,1,'Parametreler'!$C$7)))</f>
      </c>
      <c r="F42" s="10">
        <f>IF(C42="","",SUM(OFFSET('Gerçekleşen'!E42,0,0,1,'Parametreler'!$C$7)))</f>
      </c>
      <c r="G42" s="10">
        <f>IF(C42="","",F42-E42)</f>
      </c>
      <c r="H42" s="14">
        <f>IF(C42="","",IF(E42=0,"",G42/E42))</f>
      </c>
      <c r="I42" s="10">
        <f>IF(C42="","",SUM('Gerçekleşen'!E42:'Gerçekleşen'!P42))</f>
      </c>
      <c r="J42" s="10">
        <f>IF(C42="","",D42-I42)</f>
      </c>
      <c r="K42" s="13">
        <f>IF(C42="","",IF(E42=0,IF(F42&gt;0,"Plansız harcama","-"),IF(H42&gt;'Parametreler'!$C$8,"Bütçe aşımı",IF(H42&lt;-'Parametreler'!$C$8,"Bütçe altında","Plana uygun"))))</f>
      </c>
    </row>
    <row r="43" ht="18" customHeight="1" spans="1:11" x14ac:dyDescent="0.25">
      <c r="A43" s="6">
        <v>38</v>
      </c>
      <c r="B43" s="13">
        <f>IF('Plan'!B43="","",'Plan'!B43)</f>
      </c>
      <c r="C43" s="13">
        <f>IF('Plan'!C43="","",'Plan'!C43)</f>
      </c>
      <c r="D43" s="10">
        <f>IF(C43="","",N('Plan'!Q43))</f>
      </c>
      <c r="E43" s="10">
        <f>IF(C43="","",SUM(OFFSET('Plan'!E43,0,0,1,'Parametreler'!$C$7)))</f>
      </c>
      <c r="F43" s="10">
        <f>IF(C43="","",SUM(OFFSET('Gerçekleşen'!E43,0,0,1,'Parametreler'!$C$7)))</f>
      </c>
      <c r="G43" s="10">
        <f>IF(C43="","",F43-E43)</f>
      </c>
      <c r="H43" s="14">
        <f>IF(C43="","",IF(E43=0,"",G43/E43))</f>
      </c>
      <c r="I43" s="10">
        <f>IF(C43="","",SUM('Gerçekleşen'!E43:'Gerçekleşen'!P43))</f>
      </c>
      <c r="J43" s="10">
        <f>IF(C43="","",D43-I43)</f>
      </c>
      <c r="K43" s="13">
        <f>IF(C43="","",IF(E43=0,IF(F43&gt;0,"Plansız harcama","-"),IF(H43&gt;'Parametreler'!$C$8,"Bütçe aşımı",IF(H43&lt;-'Parametreler'!$C$8,"Bütçe altında","Plana uygun"))))</f>
      </c>
    </row>
    <row r="44" ht="18" customHeight="1" spans="1:11" x14ac:dyDescent="0.25">
      <c r="A44" s="6">
        <v>39</v>
      </c>
      <c r="B44" s="13">
        <f>IF('Plan'!B44="","",'Plan'!B44)</f>
      </c>
      <c r="C44" s="13">
        <f>IF('Plan'!C44="","",'Plan'!C44)</f>
      </c>
      <c r="D44" s="10">
        <f>IF(C44="","",N('Plan'!Q44))</f>
      </c>
      <c r="E44" s="10">
        <f>IF(C44="","",SUM(OFFSET('Plan'!E44,0,0,1,'Parametreler'!$C$7)))</f>
      </c>
      <c r="F44" s="10">
        <f>IF(C44="","",SUM(OFFSET('Gerçekleşen'!E44,0,0,1,'Parametreler'!$C$7)))</f>
      </c>
      <c r="G44" s="10">
        <f>IF(C44="","",F44-E44)</f>
      </c>
      <c r="H44" s="14">
        <f>IF(C44="","",IF(E44=0,"",G44/E44))</f>
      </c>
      <c r="I44" s="10">
        <f>IF(C44="","",SUM('Gerçekleşen'!E44:'Gerçekleşen'!P44))</f>
      </c>
      <c r="J44" s="10">
        <f>IF(C44="","",D44-I44)</f>
      </c>
      <c r="K44" s="13">
        <f>IF(C44="","",IF(E44=0,IF(F44&gt;0,"Plansız harcama","-"),IF(H44&gt;'Parametreler'!$C$8,"Bütçe aşımı",IF(H44&lt;-'Parametreler'!$C$8,"Bütçe altında","Plana uygun"))))</f>
      </c>
    </row>
    <row r="45" ht="18" customHeight="1" spans="1:11" x14ac:dyDescent="0.25">
      <c r="A45" s="6">
        <v>40</v>
      </c>
      <c r="B45" s="13">
        <f>IF('Plan'!B45="","",'Plan'!B45)</f>
      </c>
      <c r="C45" s="13">
        <f>IF('Plan'!C45="","",'Plan'!C45)</f>
      </c>
      <c r="D45" s="10">
        <f>IF(C45="","",N('Plan'!Q45))</f>
      </c>
      <c r="E45" s="10">
        <f>IF(C45="","",SUM(OFFSET('Plan'!E45,0,0,1,'Parametreler'!$C$7)))</f>
      </c>
      <c r="F45" s="10">
        <f>IF(C45="","",SUM(OFFSET('Gerçekleşen'!E45,0,0,1,'Parametreler'!$C$7)))</f>
      </c>
      <c r="G45" s="10">
        <f>IF(C45="","",F45-E45)</f>
      </c>
      <c r="H45" s="14">
        <f>IF(C45="","",IF(E45=0,"",G45/E45))</f>
      </c>
      <c r="I45" s="10">
        <f>IF(C45="","",SUM('Gerçekleşen'!E45:'Gerçekleşen'!P45))</f>
      </c>
      <c r="J45" s="10">
        <f>IF(C45="","",D45-I45)</f>
      </c>
      <c r="K45" s="13">
        <f>IF(C45="","",IF(E45=0,IF(F45&gt;0,"Plansız harcama","-"),IF(H45&gt;'Parametreler'!$C$8,"Bütçe aşımı",IF(H45&lt;-'Parametreler'!$C$8,"Bütçe altında","Plana uygun"))))</f>
      </c>
    </row>
    <row r="46" ht="22" customHeight="1" spans="1:11" x14ac:dyDescent="0.25">
      <c r="A46" s="11" t="s">
        <v>39</v>
      </c>
      <c r="B46" s="11"/>
      <c r="C46" s="11"/>
      <c r="D46" s="12">
        <f>SUM(D6:D45)</f>
      </c>
      <c r="E46" s="12">
        <f>SUM(E6:E45)</f>
      </c>
      <c r="F46" s="12">
        <f>SUM(F6:F45)</f>
      </c>
      <c r="G46" s="12">
        <f>SUM(G6:G45)</f>
      </c>
      <c r="H46" s="15"/>
      <c r="I46" s="12">
        <f>SUM(I6:I45)</f>
      </c>
      <c r="J46" s="12">
        <f>SUM(J6:J45)</f>
      </c>
      <c r="K46" s="11"/>
    </row>
  </sheetData>
  <autoFilter ref="A5:K5"/>
  <conditionalFormatting sqref="G6:G45">
    <cfRule type="cellIs" dxfId="0" priority="1" operator="greaterThan">
      <formula>0</formula>
    </cfRule>
  </conditionalFormatting>
  <conditionalFormatting sqref="J6:J45">
    <cfRule type="cellIs" dxfId="1" priority="1" operator="lessThan">
      <formula>0</formula>
    </cfRule>
  </conditionalFormatting>
  <conditionalFormatting sqref="K6:K45">
    <cfRule type="cellIs" dxfId="2" priority="1" operator="equal">
      <formula>"Bütçe aşımı"</formula>
    </cfRule>
  </conditionalFormatting>
  <conditionalFormatting sqref="K6:K45">
    <cfRule type="cellIs" dxfId="3" priority="1" operator="equal">
      <formula>"Plansız harcama"</formula>
    </cfRule>
  </conditionalFormatting>
  <conditionalFormatting sqref="K6:K45">
    <cfRule type="cellIs" dxfId="4" priority="1" operator="equal">
      <formula>"Bütçe altında"</formula>
    </cfRule>
  </conditionalFormatting>
  <conditionalFormatting sqref="K6:K45">
    <cfRule type="cellIs" dxfId="5" priority="1" operator="equal">
      <formula>"Plana uygun"</formula>
    </cfRule>
  </conditionalFormatting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5" customWidth="1"/>
    <col min="3" max="3" width="10" customWidth="1"/>
    <col min="4" max="5" width="15" customWidth="1"/>
    <col min="6" max="6" width="14" customWidth="1"/>
    <col min="7" max="7" width="10" customWidth="1"/>
    <col min="8" max="8" width="15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8" x14ac:dyDescent="0.25">
      <c r="A4" s="4"/>
      <c r="B4" s="4"/>
      <c r="C4" s="4"/>
      <c r="D4" s="4"/>
      <c r="E4" s="4"/>
      <c r="F4" s="4"/>
      <c r="G4" s="4"/>
      <c r="H4" s="4"/>
    </row>
    <row r="5" ht="30" customHeight="1" spans="1:8" x14ac:dyDescent="0.25">
      <c r="A5" s="5" t="s">
        <v>4</v>
      </c>
      <c r="B5" s="5" t="s">
        <v>19</v>
      </c>
      <c r="C5" s="5" t="s">
        <v>47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</row>
    <row r="6" ht="18" customHeight="1" spans="1:8" x14ac:dyDescent="0.25">
      <c r="A6" s="8" t="s">
        <v>20</v>
      </c>
      <c r="B6" s="10">
        <f>IF(A6="","",SUMIF('Sapma Analizi'!$B$6:$B$45,A6,'Sapma Analizi'!$D$6:$D$45))</f>
      </c>
      <c r="C6" s="14">
        <f>IF(A6="","",IFERROR(B6/SUM($B$6:$B$15),0))</f>
      </c>
      <c r="D6" s="10">
        <f>IF(A6="","",SUMIF('Sapma Analizi'!$B$6:$B$45,A6,'Sapma Analizi'!$E$6:$E$45))</f>
      </c>
      <c r="E6" s="10">
        <f>IF(A6="","",SUMIF('Sapma Analizi'!$B$6:$B$45,A6,'Sapma Analizi'!$F$6:$F$45))</f>
      </c>
      <c r="F6" s="10">
        <f>IF(A6="","",E6-D6)</f>
      </c>
      <c r="G6" s="14">
        <f>IF(A6="","",IF(D6=0,"",F6/D6))</f>
      </c>
      <c r="H6" s="10">
        <f>IF(A6="","",B6-SUMIF('Sapma Analizi'!$B$6:$B$45,A6,'Sapma Analizi'!$I$6:$I$45))</f>
      </c>
    </row>
    <row r="7" ht="18" customHeight="1" spans="1:8" x14ac:dyDescent="0.25">
      <c r="A7" s="8" t="s">
        <v>23</v>
      </c>
      <c r="B7" s="10">
        <f>IF(A7="","",SUMIF('Sapma Analizi'!$B$6:$B$45,A7,'Sapma Analizi'!$D$6:$D$45))</f>
      </c>
      <c r="C7" s="14">
        <f>IF(A7="","",IFERROR(B7/SUM($B$6:$B$15),0))</f>
      </c>
      <c r="D7" s="10">
        <f>IF(A7="","",SUMIF('Sapma Analizi'!$B$6:$B$45,A7,'Sapma Analizi'!$E$6:$E$45))</f>
      </c>
      <c r="E7" s="10">
        <f>IF(A7="","",SUMIF('Sapma Analizi'!$B$6:$B$45,A7,'Sapma Analizi'!$F$6:$F$45))</f>
      </c>
      <c r="F7" s="10">
        <f>IF(A7="","",E7-D7)</f>
      </c>
      <c r="G7" s="14">
        <f>IF(A7="","",IF(D7=0,"",F7/D7))</f>
      </c>
      <c r="H7" s="10">
        <f>IF(A7="","",B7-SUMIF('Sapma Analizi'!$B$6:$B$45,A7,'Sapma Analizi'!$I$6:$I$45))</f>
      </c>
    </row>
    <row r="8" ht="18" customHeight="1" spans="1:8" x14ac:dyDescent="0.25">
      <c r="A8" s="8" t="s">
        <v>25</v>
      </c>
      <c r="B8" s="10">
        <f>IF(A8="","",SUMIF('Sapma Analizi'!$B$6:$B$45,A8,'Sapma Analizi'!$D$6:$D$45))</f>
      </c>
      <c r="C8" s="14">
        <f>IF(A8="","",IFERROR(B8/SUM($B$6:$B$15),0))</f>
      </c>
      <c r="D8" s="10">
        <f>IF(A8="","",SUMIF('Sapma Analizi'!$B$6:$B$45,A8,'Sapma Analizi'!$E$6:$E$45))</f>
      </c>
      <c r="E8" s="10">
        <f>IF(A8="","",SUMIF('Sapma Analizi'!$B$6:$B$45,A8,'Sapma Analizi'!$F$6:$F$45))</f>
      </c>
      <c r="F8" s="10">
        <f>IF(A8="","",E8-D8)</f>
      </c>
      <c r="G8" s="14">
        <f>IF(A8="","",IF(D8=0,"",F8/D8))</f>
      </c>
      <c r="H8" s="10">
        <f>IF(A8="","",B8-SUMIF('Sapma Analizi'!$B$6:$B$45,A8,'Sapma Analizi'!$I$6:$I$45))</f>
      </c>
    </row>
    <row r="9" ht="18" customHeight="1" spans="1:8" x14ac:dyDescent="0.25">
      <c r="A9" s="8" t="s">
        <v>29</v>
      </c>
      <c r="B9" s="10">
        <f>IF(A9="","",SUMIF('Sapma Analizi'!$B$6:$B$45,A9,'Sapma Analizi'!$D$6:$D$45))</f>
      </c>
      <c r="C9" s="14">
        <f>IF(A9="","",IFERROR(B9/SUM($B$6:$B$15),0))</f>
      </c>
      <c r="D9" s="10">
        <f>IF(A9="","",SUMIF('Sapma Analizi'!$B$6:$B$45,A9,'Sapma Analizi'!$E$6:$E$45))</f>
      </c>
      <c r="E9" s="10">
        <f>IF(A9="","",SUMIF('Sapma Analizi'!$B$6:$B$45,A9,'Sapma Analizi'!$F$6:$F$45))</f>
      </c>
      <c r="F9" s="10">
        <f>IF(A9="","",E9-D9)</f>
      </c>
      <c r="G9" s="14">
        <f>IF(A9="","",IF(D9=0,"",F9/D9))</f>
      </c>
      <c r="H9" s="10">
        <f>IF(A9="","",B9-SUMIF('Sapma Analizi'!$B$6:$B$45,A9,'Sapma Analizi'!$I$6:$I$45))</f>
      </c>
    </row>
    <row r="10" ht="18" customHeight="1" spans="1:8" x14ac:dyDescent="0.25">
      <c r="A10" s="8" t="s">
        <v>32</v>
      </c>
      <c r="B10" s="10">
        <f>IF(A10="","",SUMIF('Sapma Analizi'!$B$6:$B$45,A10,'Sapma Analizi'!$D$6:$D$45))</f>
      </c>
      <c r="C10" s="14">
        <f>IF(A10="","",IFERROR(B10/SUM($B$6:$B$15),0))</f>
      </c>
      <c r="D10" s="10">
        <f>IF(A10="","",SUMIF('Sapma Analizi'!$B$6:$B$45,A10,'Sapma Analizi'!$E$6:$E$45))</f>
      </c>
      <c r="E10" s="10">
        <f>IF(A10="","",SUMIF('Sapma Analizi'!$B$6:$B$45,A10,'Sapma Analizi'!$F$6:$F$45))</f>
      </c>
      <c r="F10" s="10">
        <f>IF(A10="","",E10-D10)</f>
      </c>
      <c r="G10" s="14">
        <f>IF(A10="","",IF(D10=0,"",F10/D10))</f>
      </c>
      <c r="H10" s="10">
        <f>IF(A10="","",B10-SUMIF('Sapma Analizi'!$B$6:$B$45,A10,'Sapma Analizi'!$I$6:$I$45))</f>
      </c>
    </row>
    <row r="11" ht="18" customHeight="1" spans="1:8" x14ac:dyDescent="0.25">
      <c r="A11" s="8" t="s">
        <v>35</v>
      </c>
      <c r="B11" s="10">
        <f>IF(A11="","",SUMIF('Sapma Analizi'!$B$6:$B$45,A11,'Sapma Analizi'!$D$6:$D$45))</f>
      </c>
      <c r="C11" s="14">
        <f>IF(A11="","",IFERROR(B11/SUM($B$6:$B$15),0))</f>
      </c>
      <c r="D11" s="10">
        <f>IF(A11="","",SUMIF('Sapma Analizi'!$B$6:$B$45,A11,'Sapma Analizi'!$E$6:$E$45))</f>
      </c>
      <c r="E11" s="10">
        <f>IF(A11="","",SUMIF('Sapma Analizi'!$B$6:$B$45,A11,'Sapma Analizi'!$F$6:$F$45))</f>
      </c>
      <c r="F11" s="10">
        <f>IF(A11="","",E11-D11)</f>
      </c>
      <c r="G11" s="14">
        <f>IF(A11="","",IF(D11=0,"",F11/D11))</f>
      </c>
      <c r="H11" s="10">
        <f>IF(A11="","",B11-SUMIF('Sapma Analizi'!$B$6:$B$45,A11,'Sapma Analizi'!$I$6:$I$45))</f>
      </c>
    </row>
    <row r="12" ht="18" customHeight="1" spans="1:8" x14ac:dyDescent="0.25">
      <c r="A12" s="8" t="s">
        <v>37</v>
      </c>
      <c r="B12" s="10">
        <f>IF(A12="","",SUMIF('Sapma Analizi'!$B$6:$B$45,A12,'Sapma Analizi'!$D$6:$D$45))</f>
      </c>
      <c r="C12" s="14">
        <f>IF(A12="","",IFERROR(B12/SUM($B$6:$B$15),0))</f>
      </c>
      <c r="D12" s="10">
        <f>IF(A12="","",SUMIF('Sapma Analizi'!$B$6:$B$45,A12,'Sapma Analizi'!$E$6:$E$45))</f>
      </c>
      <c r="E12" s="10">
        <f>IF(A12="","",SUMIF('Sapma Analizi'!$B$6:$B$45,A12,'Sapma Analizi'!$F$6:$F$45))</f>
      </c>
      <c r="F12" s="10">
        <f>IF(A12="","",E12-D12)</f>
      </c>
      <c r="G12" s="14">
        <f>IF(A12="","",IF(D12=0,"",F12/D12))</f>
      </c>
      <c r="H12" s="10">
        <f>IF(A12="","",B12-SUMIF('Sapma Analizi'!$B$6:$B$45,A12,'Sapma Analizi'!$I$6:$I$45))</f>
      </c>
    </row>
    <row r="13" ht="18" customHeight="1" spans="1:8" x14ac:dyDescent="0.25">
      <c r="A13" s="8" t="s">
        <v>48</v>
      </c>
      <c r="B13" s="10">
        <f>IF(A13="","",SUMIF('Sapma Analizi'!$B$6:$B$45,A13,'Sapma Analizi'!$D$6:$D$45))</f>
      </c>
      <c r="C13" s="14">
        <f>IF(A13="","",IFERROR(B13/SUM($B$6:$B$15),0))</f>
      </c>
      <c r="D13" s="10">
        <f>IF(A13="","",SUMIF('Sapma Analizi'!$B$6:$B$45,A13,'Sapma Analizi'!$E$6:$E$45))</f>
      </c>
      <c r="E13" s="10">
        <f>IF(A13="","",SUMIF('Sapma Analizi'!$B$6:$B$45,A13,'Sapma Analizi'!$F$6:$F$45))</f>
      </c>
      <c r="F13" s="10">
        <f>IF(A13="","",E13-D13)</f>
      </c>
      <c r="G13" s="14">
        <f>IF(A13="","",IF(D13=0,"",F13/D13))</f>
      </c>
      <c r="H13" s="10">
        <f>IF(A13="","",B13-SUMIF('Sapma Analizi'!$B$6:$B$45,A13,'Sapma Analizi'!$I$6:$I$45))</f>
      </c>
    </row>
    <row r="14" ht="18" customHeight="1" spans="1:8" x14ac:dyDescent="0.25">
      <c r="A14" s="8" t="s">
        <v>49</v>
      </c>
      <c r="B14" s="10">
        <f>IF(A14="","",SUMIF('Sapma Analizi'!$B$6:$B$45,A14,'Sapma Analizi'!$D$6:$D$45))</f>
      </c>
      <c r="C14" s="14">
        <f>IF(A14="","",IFERROR(B14/SUM($B$6:$B$15),0))</f>
      </c>
      <c r="D14" s="10">
        <f>IF(A14="","",SUMIF('Sapma Analizi'!$B$6:$B$45,A14,'Sapma Analizi'!$E$6:$E$45))</f>
      </c>
      <c r="E14" s="10">
        <f>IF(A14="","",SUMIF('Sapma Analizi'!$B$6:$B$45,A14,'Sapma Analizi'!$F$6:$F$45))</f>
      </c>
      <c r="F14" s="10">
        <f>IF(A14="","",E14-D14)</f>
      </c>
      <c r="G14" s="14">
        <f>IF(A14="","",IF(D14=0,"",F14/D14))</f>
      </c>
      <c r="H14" s="10">
        <f>IF(A14="","",B14-SUMIF('Sapma Analizi'!$B$6:$B$45,A14,'Sapma Analizi'!$I$6:$I$45))</f>
      </c>
    </row>
    <row r="15" ht="18" customHeight="1" spans="1:8" x14ac:dyDescent="0.25">
      <c r="A15" s="8" t="s">
        <v>50</v>
      </c>
      <c r="B15" s="10">
        <f>IF(A15="","",SUMIF('Sapma Analizi'!$B$6:$B$45,A15,'Sapma Analizi'!$D$6:$D$45))</f>
      </c>
      <c r="C15" s="14">
        <f>IF(A15="","",IFERROR(B15/SUM($B$6:$B$15),0))</f>
      </c>
      <c r="D15" s="10">
        <f>IF(A15="","",SUMIF('Sapma Analizi'!$B$6:$B$45,A15,'Sapma Analizi'!$E$6:$E$45))</f>
      </c>
      <c r="E15" s="10">
        <f>IF(A15="","",SUMIF('Sapma Analizi'!$B$6:$B$45,A15,'Sapma Analizi'!$F$6:$F$45))</f>
      </c>
      <c r="F15" s="10">
        <f>IF(A15="","",E15-D15)</f>
      </c>
      <c r="G15" s="14">
        <f>IF(A15="","",IF(D15=0,"",F15/D15))</f>
      </c>
      <c r="H15" s="10">
        <f>IF(A15="","",B15-SUMIF('Sapma Analizi'!$B$6:$B$45,A15,'Sapma Analizi'!$I$6:$I$45))</f>
      </c>
    </row>
    <row r="16" ht="22" customHeight="1" spans="1:8" x14ac:dyDescent="0.25">
      <c r="A16" s="11" t="s">
        <v>39</v>
      </c>
      <c r="B16" s="12">
        <f>SUM(B6:B15)</f>
      </c>
      <c r="C16" s="15">
        <f>SUM(C6:C15)</f>
      </c>
      <c r="D16" s="12">
        <f>SUM(D6:D15)</f>
      </c>
      <c r="E16" s="12">
        <f>SUM(E6:E15)</f>
      </c>
      <c r="F16" s="12">
        <f>SUM(F6:F15)</f>
      </c>
      <c r="G16" s="15"/>
      <c r="H16" s="12">
        <f>SUM(H6:H15)</f>
      </c>
    </row>
  </sheetData>
  <autoFilter ref="A5:H5"/>
  <conditionalFormatting sqref="F6:F15">
    <cfRule type="cellIs" dxfId="6" priority="1" operator="greaterThan">
      <formula>0</formula>
    </cfRule>
  </conditionalFormatting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16" t="s">
        <v>51</v>
      </c>
    </row>
    <row r="6" ht="20" customHeight="1" spans="2:4" x14ac:dyDescent="0.25">
      <c r="B6" s="17" t="s">
        <v>52</v>
      </c>
      <c r="C6" s="18" t="s">
        <v>53</v>
      </c>
    </row>
    <row r="7" ht="20" customHeight="1" spans="2:4" x14ac:dyDescent="0.25">
      <c r="B7" s="17" t="s">
        <v>54</v>
      </c>
      <c r="C7" s="19">
        <v>6</v>
      </c>
      <c r="D7" s="20" t="s">
        <v>55</v>
      </c>
    </row>
    <row r="8" ht="20" customHeight="1" spans="2:4" x14ac:dyDescent="0.25">
      <c r="B8" s="17" t="s">
        <v>56</v>
      </c>
      <c r="C8" s="21">
        <v>0.05</v>
      </c>
      <c r="D8" s="20" t="s">
        <v>57</v>
      </c>
    </row>
    <row r="9" ht="24" customHeight="1" spans="2:2" x14ac:dyDescent="0.25">
      <c r="B9" s="16" t="s">
        <v>58</v>
      </c>
    </row>
    <row r="10" ht="20" customHeight="1" spans="2:4" x14ac:dyDescent="0.25">
      <c r="B10" s="17" t="s">
        <v>59</v>
      </c>
      <c r="C10" s="22">
        <f>SUM('Plan'!$Q$6:$Q$45)</f>
      </c>
    </row>
    <row r="11" ht="20" customHeight="1" spans="2:4" x14ac:dyDescent="0.25">
      <c r="B11" s="17" t="s">
        <v>60</v>
      </c>
      <c r="C11" s="22">
        <f>SUM('Sapma Analizi'!$E$6:$E$45)</f>
      </c>
    </row>
    <row r="12" ht="20" customHeight="1" spans="2:4" x14ac:dyDescent="0.25">
      <c r="B12" s="17" t="s">
        <v>61</v>
      </c>
      <c r="C12" s="22">
        <f>SUM('Sapma Analizi'!$F$6:$F$45)</f>
      </c>
    </row>
    <row r="13" ht="20" customHeight="1" spans="2:4" x14ac:dyDescent="0.25">
      <c r="B13" s="17" t="s">
        <v>62</v>
      </c>
      <c r="C13" s="22">
        <f>C12-C11</f>
      </c>
    </row>
    <row r="14" ht="20" customHeight="1" spans="2:4" x14ac:dyDescent="0.25">
      <c r="B14" s="17" t="s">
        <v>63</v>
      </c>
      <c r="C14" s="23">
        <f>IF(C11=0,0,(C12-C11)/C11)</f>
      </c>
    </row>
    <row r="15" ht="20" customHeight="1" spans="2:4" x14ac:dyDescent="0.25">
      <c r="B15" s="17" t="s">
        <v>64</v>
      </c>
      <c r="C15" s="24">
        <f>COUNTIF('Sapma Analizi'!$K$6:$K$45,"Bütçe aşımı")+COUNTIF('Sapma Analizi'!$K$6:$K$45,"Plansız harcama")</f>
      </c>
    </row>
    <row r="16" ht="24" customHeight="1" spans="2:2" x14ac:dyDescent="0.25">
      <c r="B16" s="16" t="s">
        <v>65</v>
      </c>
    </row>
    <row r="17" ht="20" customHeight="1" spans="2:4" x14ac:dyDescent="0.25">
      <c r="B17" s="17" t="s">
        <v>66</v>
      </c>
      <c r="C17" s="25">
        <v>33030</v>
      </c>
    </row>
    <row r="18" ht="20" customHeight="1" spans="2:4" x14ac:dyDescent="0.25">
      <c r="B18" s="17" t="s">
        <v>67</v>
      </c>
      <c r="C18" s="18">
        <v>0.2175</v>
      </c>
    </row>
    <row r="19" ht="20" customHeight="1" spans="2:4" x14ac:dyDescent="0.25">
      <c r="B19" s="17" t="s">
        <v>68</v>
      </c>
      <c r="C19" s="21">
        <v>0.02</v>
      </c>
    </row>
    <row r="20" ht="20" customHeight="1" spans="2:4" x14ac:dyDescent="0.25">
      <c r="B20" s="17" t="s">
        <v>69</v>
      </c>
      <c r="C20" s="26">
        <f>1+C18+C19</f>
      </c>
      <c r="D20" s="20" t="s">
        <v>70</v>
      </c>
    </row>
    <row r="21" ht="20" customHeight="1" spans="2:4" x14ac:dyDescent="0.25">
      <c r="B21" s="17" t="s">
        <v>71</v>
      </c>
      <c r="C21" s="22">
        <f>ROUND(C17+ROUND(C17*C18,2)+ROUND(C17*C19,2),2)</f>
      </c>
      <c r="D21" s="20" t="s">
        <v>72</v>
      </c>
    </row>
    <row r="22" ht="24" customHeight="1" spans="2:2" x14ac:dyDescent="0.25">
      <c r="B22" s="16" t="s">
        <v>73</v>
      </c>
    </row>
    <row r="23" ht="20" customHeight="1" spans="2:4" x14ac:dyDescent="0.25">
      <c r="B23" s="17" t="s">
        <v>74</v>
      </c>
      <c r="C23" s="18" t="s">
        <v>75</v>
      </c>
    </row>
    <row r="24" ht="20" customHeight="1" spans="2:4" x14ac:dyDescent="0.25">
      <c r="B24" s="17" t="s">
        <v>76</v>
      </c>
      <c r="C24" s="18" t="s">
        <v>75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77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27" t="s">
        <v>78</v>
      </c>
    </row>
    <row r="7" ht="22" customHeight="1" spans="2:2" x14ac:dyDescent="0.25">
      <c r="B7" s="28" t="s">
        <v>79</v>
      </c>
    </row>
    <row r="8" ht="18" customHeight="1" spans="2:2" x14ac:dyDescent="0.25">
      <c r="B8" s="27" t="s">
        <v>80</v>
      </c>
    </row>
    <row r="9" ht="30" customHeight="1" spans="2:2" x14ac:dyDescent="0.25">
      <c r="B9" s="27" t="s">
        <v>81</v>
      </c>
    </row>
    <row r="10" ht="30" customHeight="1" spans="2:2" x14ac:dyDescent="0.25">
      <c r="B10" s="27" t="s">
        <v>82</v>
      </c>
    </row>
    <row r="11" ht="30" customHeight="1" spans="2:2" x14ac:dyDescent="0.25">
      <c r="B11" s="27" t="s">
        <v>83</v>
      </c>
    </row>
    <row r="12" ht="30" customHeight="1" spans="2:2" x14ac:dyDescent="0.25">
      <c r="B12" s="27" t="s">
        <v>84</v>
      </c>
    </row>
    <row r="13" ht="30" customHeight="1" spans="2:2" x14ac:dyDescent="0.25">
      <c r="B13" s="27" t="s">
        <v>85</v>
      </c>
    </row>
    <row r="14" ht="8" customHeight="1" spans="2:2" x14ac:dyDescent="0.25">
      <c r="B14" s="27" t="s">
        <v>86</v>
      </c>
    </row>
    <row r="15" ht="30" customHeight="1" spans="2:2" x14ac:dyDescent="0.25">
      <c r="B15" s="29" t="s">
        <v>87</v>
      </c>
    </row>
    <row r="17" ht="20" customHeight="1" spans="2:2" x14ac:dyDescent="0.25">
      <c r="B17" s="30" t="s">
        <v>88</v>
      </c>
    </row>
    <row r="18" ht="30" customHeight="1" spans="2:2" x14ac:dyDescent="0.25">
      <c r="B18" s="27" t="s">
        <v>89</v>
      </c>
    </row>
    <row r="20" ht="18" customHeight="1" spans="2:2" x14ac:dyDescent="0.25">
      <c r="B20" s="31" t="s">
        <v>90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Plan</vt:lpstr>
      <vt:lpstr>Gerçekleşen</vt:lpstr>
      <vt:lpstr>Sapma Analizi</vt:lpstr>
      <vt:lpstr>Kategori Özeti</vt:lpstr>
      <vt:lpstr>Parametreler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İK Bütçe Tablosu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