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Aylık Hesap" state="visible" r:id="rId4"/>
    <sheet sheetId="2" name="Yıllık Özet" state="visible" r:id="rId5"/>
    <sheet sheetId="3" name="Parametreler" state="visible" r:id="rId6"/>
    <sheet sheetId="4" name="Nasıl Kullanılır" state="visible" r:id="rId7"/>
  </sheets>
  <definedNames>
    <definedName name="_xlnm.Print_Titles" localSheetId="0">'Aylık Hesap'!$5:$5</definedName>
    <definedName name="_xlnm.Print_Titles" localSheetId="1">'Yıllık Özet'!$5:$5</definedName>
  </definedName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F5" authorId="0">
      <text>
        <r>
          <t>Aylık brüt ücret / aylık çalışma saati böleni (Parametreler).</t>
        </r>
      </text>
    </comment>
    <comment ref="H5" authorId="0">
      <text>
        <r>
          <t>Haftalık 45 saati aşan çalışma saatleri.</t>
        </r>
      </text>
    </comment>
    <comment ref="I5" authorId="0">
      <text>
        <r>
          <t>Sözleşmedeki haftalık süreyi aşan, ancak 45 saati geçmeyen çalışma saatleri.</t>
        </r>
      </text>
    </comment>
    <comment ref="O5" authorId="0">
      <text>
        <r>
          <t>Aynı sicil numarasının bu satıra kadar girilen fazla çalışma saatleri toplamı.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J5" authorId="0">
      <text>
        <r>
          <t>Çalışanın fazla çalışmaya verdiği yazılı onayın tarihi.</t>
        </r>
      </text>
    </comment>
  </commentList>
</comments>
</file>

<file path=xl/sharedStrings.xml><?xml version="1.0" encoding="utf-8"?>
<sst xmlns="http://schemas.openxmlformats.org/spreadsheetml/2006/main" count="111" uniqueCount="87">
  <si>
    <t>Fazla Mesai Hesaplama Tablosu</t>
  </si>
  <si>
    <t>Şirket: [Şirket Unvanı]  ·  Hesap yılı: [Yıl]  ·  Hazırlayan: [Ad Soyad]</t>
  </si>
  <si>
    <t>ikpartner.com  ·  Ücretsiz İK şablonu  ·  0538 949 22 87</t>
  </si>
  <si>
    <t>Sıra</t>
  </si>
  <si>
    <t>Dönem (Ay)</t>
  </si>
  <si>
    <t>Sicil No</t>
  </si>
  <si>
    <t>Ad Soyad</t>
  </si>
  <si>
    <t>Aylık Brüt Ücret</t>
  </si>
  <si>
    <t>Saatlik Brüt Ücret</t>
  </si>
  <si>
    <t>Asgari Ücret Kontrolü</t>
  </si>
  <si>
    <t>Fazla Çalışma (saat, %50)</t>
  </si>
  <si>
    <t>Fazla Sürelerle Çalışma (saat, %25)</t>
  </si>
  <si>
    <t>Karşılık Türü</t>
  </si>
  <si>
    <t>Fazla Çalışma Ücreti</t>
  </si>
  <si>
    <t>Fazla Sürelerle Çalışma Ücreti</t>
  </si>
  <si>
    <t>Toplam Brüt Ek Ödeme</t>
  </si>
  <si>
    <t>Serbest Zaman Hakkı (saat)</t>
  </si>
  <si>
    <t>Yıl İçi Kümülatif Fazla Çalışma (saat)</t>
  </si>
  <si>
    <t>270 Saat Kontrolü</t>
  </si>
  <si>
    <t>Not</t>
  </si>
  <si>
    <t>Ocak</t>
  </si>
  <si>
    <t>1001</t>
  </si>
  <si>
    <t>Örnek Çalışan A</t>
  </si>
  <si>
    <t>Ücret</t>
  </si>
  <si>
    <t>1002</t>
  </si>
  <si>
    <t>Örnek Çalışan B</t>
  </si>
  <si>
    <t>Şubat</t>
  </si>
  <si>
    <t>Serbest zaman</t>
  </si>
  <si>
    <t>6 ay içinde kullandırılacak</t>
  </si>
  <si>
    <t>TOPLAM</t>
  </si>
  <si>
    <t>Yıllık Fazla Çalışma (saat)</t>
  </si>
  <si>
    <t>Yıllık Fazla Sürelerle Çalışma (saat)</t>
  </si>
  <si>
    <t>Ödenen Toplam Brüt Ek Ödeme</t>
  </si>
  <si>
    <t>Kalan Fazla Çalışma Kapasitesi (saat)</t>
  </si>
  <si>
    <t>Durum</t>
  </si>
  <si>
    <t>Yazılı Onay Tarihi</t>
  </si>
  <si>
    <t>2026 Parametreleri</t>
  </si>
  <si>
    <t>Aylık brüt asgari ücret (01.01–31.12.2026)</t>
  </si>
  <si>
    <t>Referans değer; aylık brüt ücret bunun altında olamaz.</t>
  </si>
  <si>
    <t>Aylık çalışma saati (bölen)</t>
  </si>
  <si>
    <t>30 gün × 7,5 saat; aylık ücretlilerde uygulamada yaygın bölen.</t>
  </si>
  <si>
    <t>Fazla çalışma zam oranı</t>
  </si>
  <si>
    <t>İK md. 41: saatlik ücretin %50 fazlası</t>
  </si>
  <si>
    <t>Fazla sürelerle çalışma zam oranı</t>
  </si>
  <si>
    <t>İK md. 41: saatlik ücretin %25 fazlası</t>
  </si>
  <si>
    <t>Yıllık fazla çalışma üst sınırı (saat)</t>
  </si>
  <si>
    <t>İK md. 41</t>
  </si>
  <si>
    <t>Uyarı eşiği (saat)</t>
  </si>
  <si>
    <t>İşletme tercihi; sınıra yaklaşınca uyarı verir.</t>
  </si>
  <si>
    <t>Serbest zaman: 1 saat fazla çalışma karşılığı (saat)</t>
  </si>
  <si>
    <t>1 saat 30 dakika</t>
  </si>
  <si>
    <t>Serbest zaman: 1 saat fazla sürelerle çalışma karşılığı (saat)</t>
  </si>
  <si>
    <t>1 saat 15 dakika</t>
  </si>
  <si>
    <t>Hesap yılı</t>
  </si>
  <si>
    <t>[Yıl]</t>
  </si>
  <si>
    <t>Dönem Toplamları</t>
  </si>
  <si>
    <t>Toplam fazla çalışma (saat)</t>
  </si>
  <si>
    <t>Toplam fazla sürelerle çalışma (saat)</t>
  </si>
  <si>
    <t>Toplam brüt fazla mesai ödemesi</t>
  </si>
  <si>
    <t>Brüt tutar; vergi ve SGK kesintileri bordroda hesaplanır.</t>
  </si>
  <si>
    <t>Toplam serbest zaman hakkı (saat)</t>
  </si>
  <si>
    <t>6 ay içinde kullandırılmalıdır.</t>
  </si>
  <si>
    <t>Uyarılar</t>
  </si>
  <si>
    <t>270 saat sınırını aşan çalışan</t>
  </si>
  <si>
    <t>Sınıra yaklaşan çalışan</t>
  </si>
  <si>
    <t>Asgari ücretin altında görünen kayıt</t>
  </si>
  <si>
    <t>Kısmi süreli çalışanlarda ücret çalışılan süreyle orantılıdır.</t>
  </si>
  <si>
    <t>Onay</t>
  </si>
  <si>
    <t>Hazırlayan (Bordro / İK)</t>
  </si>
  <si>
    <t>[Ad Soyad]</t>
  </si>
  <si>
    <t>Kontrol eden</t>
  </si>
  <si>
    <t>Nasıl Kullanılır?</t>
  </si>
  <si>
    <t>Aylık brüt ücretten saatlik ücreti bulan; fazla çalışma (%50 zamlı) ve fazla sürelerle çalışma (%25 zamlı) saatlerinin brüt ücretini veya serbest zaman karşılığını hesaplayan; her çalışanın yıl içindeki fazla çalışma saatlerini kümülatif izleyip 270 saatlik yıllık sınıra yaklaşıldığında ve aşıldığında uyaran hesaplama tablosu. Oranlar ve 2026 asgari ücreti Parametreler sayfasında güncellenebilir giriş hücreleridir.</t>
  </si>
  <si>
    <t>Kullanım adımları</t>
  </si>
  <si>
    <t>1. Parametreler sayfasındaki değerleri kontrol edin: 2026 aylık brüt asgari ücret (33.030 TL), aylık çalışma saati böleni (225), zam oranları (%50 ve %25), yıllık 270 saat sınırı ve uyarı eşiği. Mevzuat veya iş sözleşmeniz farklı bir değer gerektiriyorsa yalnızca bu hücreleri değiştirin.</t>
  </si>
  <si>
    <t>2. Aylık Hesap sayfasına her çalışan ve her ay için bir satır girin: dönem, sicil no, ad soyad, aylık brüt ücret ve o ay yapılan fazla çalışma ile fazla sürelerle çalışma saatleri.</t>
  </si>
  <si>
    <t>3. Fazla çalışma: haftalık 45 saati aşan çalışmalardır ve her saati için saatlik ücretin %50 fazlası ödenir. Fazla sürelerle çalışma: haftalık çalışma süresi sözleşmede 45 saatin altında belirlenmişse, bu süreyi aşıp 45 saate kadar yapılan çalışmalardır ve %25 zamlı ödenir.</t>
  </si>
  <si>
    <t>4. Çalışan ücret yerine serbest zaman tercih ettiyse Karşılık Türü sütununda 'Serbest zaman' seçin. Bu durumda ücret sütunları sıfır olur ve serbest zaman hakkı (her fazla çalışma saati için 1 saat 30 dakika, her fazla sürelerle çalışma saati için 1 saat 15 dakika) hesaplanır. Serbest zaman 6 ay içinde kullandırılmalıdır.</t>
  </si>
  <si>
    <t>5. Satırları her çalışan için ay sırasıyla girin; Yıl İçi Kümülatif sütunu aynı sicil numarasının o satıra kadarki fazla çalışma saatlerini toplar ve 270 Saat Kontrolü sütunu uyarı verir. 270 saat sınırına yalnızca %50'li fazla çalışma saatleri dahil edilmiştir.</t>
  </si>
  <si>
    <t>6. Yıllık Özet sayfasına çalışanların sicil numaralarını yazın; yıl toplamları, kalan fazla çalışma kapasitesi ve durum otomatik gelir.</t>
  </si>
  <si>
    <t>7. Hesaplanan tutarlar brüt tutarlardır. Gelir vergisi, damga vergisi ve SGK kesintileri bordroda ayrıca hesaplanır; ücretin hesaplanma yöntemi (aylık, günlük, saatlik) ve iş sözleşmesindeki hükümler sonucu değiştirebilir.</t>
  </si>
  <si>
    <t>8. Fazla çalışma için çalışanın yazılı onayının alındığını, saatlerin puantaj veya PDKS kayıtlarıyla desteklendiğini ve ücret hesap pusulasında ayrıca gösterildiğini kontrol edin.</t>
  </si>
  <si>
    <t/>
  </si>
  <si>
    <t>Renk kodları: lacivert başlıklar sütun adlarını, gri zeminli hücreler otomatik hesaplanan formülleri gösterir; bu hücrelere veri girmeyin. Açılır listeli hücrelerde yalnızca listedeki değerler kabul edilir.</t>
  </si>
  <si>
    <t>Önemli</t>
  </si>
  <si>
    <t>Bu şablon İK Partner tarafından genel bilgilendirme amacıyla hazırlanmıştır; işletmenize ve güncel mevzuata göre uyarlanmalıdır. Hukuki sonuç doğuran belgelerde hukuk danışmanınıza başvurun.</t>
  </si>
  <si>
    <t>Şablonu işletmenize uyarlamak veya İK süreçlerinizi birlikte kurmak için: ikpartner.com  ·  0538 949 22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</si>
</sst>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₺&quot;"/>
    <numFmt numFmtId="165" formatCode="0.0"/>
    <numFmt numFmtId="166" formatCode="dd.mm.yyyy"/>
  </numFmts>
  <fonts count="18" x14ac:knownFonts="1">
    <font>
      <color theme="1"/>
      <family val="2"/>
      <scheme val="minor"/>
      <sz val="11"/>
      <name val="Calibri"/>
    </font>
    <font>
      <b/>
      <color rgb="FF0E2849"/>
      <sz val="18"/>
      <name val="Calibri"/>
    </font>
    <font>
      <color rgb="FF5A6B82"/>
      <sz val="10"/>
      <name val="Calibri"/>
    </font>
    <font>
      <color rgb="FF13B8A7"/>
      <sz val="9"/>
      <name val="Calibri"/>
    </font>
    <font>
      <b/>
      <color rgb="FFFFFFFF"/>
      <sz val="10"/>
      <name val="Calibri"/>
    </font>
    <font>
      <color rgb="FF8C9BB0"/>
      <sz val="10"/>
      <name val="Calibri"/>
    </font>
    <font>
      <i/>
      <color rgb="FF3A4A61"/>
      <sz val="10"/>
      <name val="Calibri"/>
    </font>
    <font>
      <color rgb="FF0E2849"/>
      <sz val="10"/>
      <name val="Calibri"/>
    </font>
    <font>
      <color rgb="FF3A4A61"/>
      <sz val="10"/>
      <name val="Calibri"/>
    </font>
    <font>
      <b/>
      <color rgb="FF0E2849"/>
      <sz val="10"/>
      <name val="Calibri"/>
    </font>
    <font>
      <b/>
      <color rgb="FF13B8A7"/>
      <sz val="12"/>
      <name val="Calibri"/>
    </font>
    <font>
      <b/>
      <color rgb="FF1D5888"/>
      <sz val="11"/>
      <name val="Calibri"/>
    </font>
    <font>
      <i/>
      <color rgb="FF5A6B82"/>
      <sz val="9"/>
      <name val="Calibri"/>
    </font>
    <font>
      <b/>
      <color rgb="FF0E2849"/>
      <sz val="11"/>
      <name val="Calibri"/>
    </font>
    <font>
      <b/>
      <color rgb="FF0E2849"/>
      <sz val="12"/>
      <name val="Calibri"/>
    </font>
    <font>
      <i/>
      <color rgb="FF5A6B82"/>
      <sz val="10"/>
      <name val="Calibri"/>
    </font>
    <font>
      <b/>
      <color rgb="FF0B7F74"/>
      <sz val="11"/>
      <name val="Calibri"/>
    </font>
    <font>
      <b/>
      <color rgb="FF13B8A7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2849"/>
      </patternFill>
    </fill>
    <fill>
      <patternFill patternType="solid">
        <fgColor rgb="FFF5F8FB"/>
      </patternFill>
    </fill>
    <fill>
      <patternFill patternType="solid">
        <fgColor rgb="FFE3F6F4"/>
      </patternFill>
    </fill>
    <fill>
      <patternFill patternType="solid">
        <fgColor rgb="FFEAF1F8"/>
      </patternFill>
    </fill>
  </fills>
  <borders count="4">
    <border>
      <left/>
      <right/>
      <top/>
      <bottom/>
      <diagonal/>
    </border>
    <border>
      <left/>
      <right/>
      <top style="medium">
        <color rgb="FF13B8A7"/>
      </top>
      <bottom/>
      <diagonal/>
    </border>
    <border>
      <left style="thin">
        <color rgb="FFDCE4EE"/>
      </left>
      <right style="thin">
        <color rgb="FFDCE4EE"/>
      </right>
      <top style="thin">
        <color rgb="FFDCE4EE"/>
      </top>
      <bottom style="thin">
        <color rgb="FFDCE4EE"/>
      </bottom>
      <diagonal/>
    </border>
    <border>
      <left style="thin">
        <color rgb="FFDCE4EE"/>
      </left>
      <right style="thin">
        <color rgb="FFDCE4EE"/>
      </right>
      <top style="medium">
        <color rgb="FF13B8A7"/>
      </top>
      <bottom style="thin">
        <color rgb="FFDCE4EE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/>
    <xf numFmtId="164" fontId="7" fillId="3" borderId="2" xfId="0" applyNumberFormat="1" applyFont="1" applyFill="1" applyBorder="1"/>
    <xf numFmtId="0" fontId="7" fillId="3" borderId="2" xfId="0" applyFont="1" applyFill="1" applyBorder="1"/>
    <xf numFmtId="165" fontId="6" fillId="0" borderId="2" xfId="0" applyNumberFormat="1" applyFont="1" applyBorder="1"/>
    <xf numFmtId="165" fontId="7" fillId="3" borderId="2" xfId="0" applyNumberFormat="1" applyFont="1" applyFill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164" fontId="8" fillId="0" borderId="2" xfId="0" applyNumberFormat="1" applyFont="1" applyBorder="1"/>
    <xf numFmtId="165" fontId="8" fillId="0" borderId="2" xfId="0" applyNumberFormat="1" applyFont="1" applyBorder="1"/>
    <xf numFmtId="0" fontId="9" fillId="4" borderId="3" xfId="0" applyFont="1" applyFill="1" applyBorder="1"/>
    <xf numFmtId="164" fontId="9" fillId="4" borderId="3" xfId="0" applyNumberFormat="1" applyFont="1" applyFill="1" applyBorder="1"/>
    <xf numFmtId="165" fontId="9" fillId="4" borderId="3" xfId="0" applyNumberFormat="1" applyFont="1" applyFill="1" applyBorder="1"/>
    <xf numFmtId="166" fontId="6" fillId="0" borderId="2" xfId="0" applyNumberFormat="1" applyFont="1" applyBorder="1" applyAlignment="1">
      <alignment horizontal="center"/>
    </xf>
    <xf numFmtId="166" fontId="8" fillId="0" borderId="2" xfId="0" applyNumberFormat="1" applyFont="1" applyBorder="1" applyAlignment="1">
      <alignment horizontal="center"/>
    </xf>
    <xf numFmtId="166" fontId="9" fillId="4" borderId="3" xfId="0" applyNumberFormat="1" applyFont="1" applyFill="1" applyBorder="1"/>
    <xf numFmtId="0" fontId="10" fillId="0" borderId="0" xfId="0" applyFont="1"/>
    <xf numFmtId="0" fontId="9" fillId="3" borderId="2" xfId="0" applyFont="1" applyFill="1" applyBorder="1"/>
    <xf numFmtId="164" fontId="11" fillId="5" borderId="2" xfId="0" applyNumberFormat="1" applyFont="1" applyFill="1" applyBorder="1" applyAlignment="1">
      <alignment horizontal="right"/>
    </xf>
    <xf numFmtId="0" fontId="12" fillId="0" borderId="0" xfId="0" applyFont="1"/>
    <xf numFmtId="3" fontId="11" fillId="5" borderId="2" xfId="0" applyNumberFormat="1" applyFont="1" applyFill="1" applyBorder="1" applyAlignment="1">
      <alignment horizontal="right"/>
    </xf>
    <xf numFmtId="9" fontId="11" fillId="5" borderId="2" xfId="0" applyNumberFormat="1" applyFont="1" applyFill="1" applyBorder="1" applyAlignment="1">
      <alignment horizontal="right"/>
    </xf>
    <xf numFmtId="4" fontId="11" fillId="5" borderId="2" xfId="0" applyNumberFormat="1" applyFont="1" applyFill="1" applyBorder="1" applyAlignment="1">
      <alignment horizontal="right"/>
    </xf>
    <xf numFmtId="0" fontId="11" fillId="5" borderId="2" xfId="0" applyFont="1" applyFill="1" applyBorder="1" applyAlignment="1">
      <alignment horizontal="right"/>
    </xf>
    <xf numFmtId="165" fontId="13" fillId="0" borderId="2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color rgb="FFB42318"/>
      </font>
      <fill>
        <patternFill patternType="solid">
          <bgColor rgb="FFFDE2E1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  <dxf>
      <font>
        <color rgb="FFB42318"/>
      </font>
      <fill>
        <patternFill patternType="solid">
          <bgColor rgb="FFFDE2E1"/>
        </patternFill>
      </fill>
    </dxf>
    <dxf>
      <font>
        <color rgb="FFB42318"/>
      </font>
      <fill>
        <patternFill patternType="solid">
          <bgColor rgb="FFFDE2E1"/>
        </patternFill>
      </fill>
    </dxf>
    <dxf>
      <fill>
        <patternFill patternType="solid">
          <bgColor rgb="FF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10500</xdr:colOff>
      <xdr:row>0</xdr:row>
      <xdr:rowOff>51000</xdr:rowOff>
    </xdr:from>
    <xdr:ext cx="381000" cy="381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comments" Target="../comments2.xml"/><Relationship Id="rId3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ikpartner.com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workbookViewId="0" showGridLines="0">
      <pane xSplit="4" ySplit="5" topLeftCell="E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2" max="2" width="10" customWidth="1"/>
    <col min="4" max="4" width="20" customWidth="1"/>
    <col min="5" max="5" width="14" customWidth="1"/>
    <col min="6" max="6" width="12" customWidth="1"/>
    <col min="7" max="7" width="19" customWidth="1"/>
    <col min="8" max="8" width="11" customWidth="1"/>
    <col min="9" max="10" width="12" customWidth="1"/>
    <col min="11" max="12" width="13" customWidth="1"/>
    <col min="13" max="13" width="14" customWidth="1"/>
    <col min="14" max="14" width="11" customWidth="1"/>
    <col min="15" max="15" width="12" customWidth="1"/>
    <col min="16" max="16" width="14" customWidth="1"/>
    <col min="17" max="17" width="24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7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30" customHeight="1" spans="1:17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ht="18" customHeight="1" spans="1:17" x14ac:dyDescent="0.25">
      <c r="A6" s="6">
        <v>1</v>
      </c>
      <c r="B6" s="7" t="s">
        <v>20</v>
      </c>
      <c r="C6" s="8" t="s">
        <v>21</v>
      </c>
      <c r="D6" s="8" t="s">
        <v>22</v>
      </c>
      <c r="E6" s="9">
        <v>45000</v>
      </c>
      <c r="F6" s="10">
        <f>IF(OR(D6="",N(E6)=0),"",E6/'Parametreler'!$C$7)</f>
      </c>
      <c r="G6" s="11">
        <f>IF(OR(D6="",N(E6)=0),"",IF(E6&lt;'Parametreler'!$C$6,"Asgari ücretin altında","Uygun"))</f>
      </c>
      <c r="H6" s="12">
        <v>12</v>
      </c>
      <c r="I6" s="12">
        <v>4</v>
      </c>
      <c r="J6" s="7" t="s">
        <v>23</v>
      </c>
      <c r="K6" s="10">
        <f>IF(OR(D6="",F6=""),"",IF(J6="Serbest zaman",0,ROUND(N(H6)*F6*(1+'Parametreler'!$C$8),2)))</f>
      </c>
      <c r="L6" s="10">
        <f>IF(OR(D6="",F6=""),"",IF(J6="Serbest zaman",0,ROUND(N(I6)*F6*(1+'Parametreler'!$C$9),2)))</f>
      </c>
      <c r="M6" s="10">
        <f>IF(K6="","",N(K6)+N(L6))</f>
      </c>
      <c r="N6" s="13">
        <f>IF(D6="","",IF(J6="Serbest zaman",N(H6)*'Parametreler'!$C$12+N(I6)*'Parametreler'!$C$13,0))</f>
      </c>
      <c r="O6" s="13">
        <f>IF(D6="","",SUMIF(C$6:C6,C6,H$6:H6))</f>
      </c>
      <c r="P6" s="11">
        <f>IF(D6="","",IF(O6&gt;'Parametreler'!$C$10,"Sınır aşıldı",IF(O6&gt;='Parametreler'!$C$11,"Sınıra yaklaşıyor","Uygun")))</f>
      </c>
      <c r="Q6" s="14"/>
    </row>
    <row r="7" ht="18" customHeight="1" spans="1:17" x14ac:dyDescent="0.25">
      <c r="A7" s="6">
        <v>2</v>
      </c>
      <c r="B7" s="7" t="s">
        <v>20</v>
      </c>
      <c r="C7" s="8" t="s">
        <v>24</v>
      </c>
      <c r="D7" s="8" t="s">
        <v>25</v>
      </c>
      <c r="E7" s="9">
        <v>33030</v>
      </c>
      <c r="F7" s="10">
        <f>IF(OR(D7="",N(E7)=0),"",E7/'Parametreler'!$C$7)</f>
      </c>
      <c r="G7" s="11">
        <f>IF(OR(D7="",N(E7)=0),"",IF(E7&lt;'Parametreler'!$C$6,"Asgari ücretin altında","Uygun"))</f>
      </c>
      <c r="H7" s="12">
        <v>10</v>
      </c>
      <c r="I7" s="12">
        <v>0</v>
      </c>
      <c r="J7" s="7" t="s">
        <v>23</v>
      </c>
      <c r="K7" s="10">
        <f>IF(OR(D7="",F7=""),"",IF(J7="Serbest zaman",0,ROUND(N(H7)*F7*(1+'Parametreler'!$C$8),2)))</f>
      </c>
      <c r="L7" s="10">
        <f>IF(OR(D7="",F7=""),"",IF(J7="Serbest zaman",0,ROUND(N(I7)*F7*(1+'Parametreler'!$C$9),2)))</f>
      </c>
      <c r="M7" s="10">
        <f>IF(K7="","",N(K7)+N(L7))</f>
      </c>
      <c r="N7" s="13">
        <f>IF(D7="","",IF(J7="Serbest zaman",N(H7)*'Parametreler'!$C$12+N(I7)*'Parametreler'!$C$13,0))</f>
      </c>
      <c r="O7" s="13">
        <f>IF(D7="","",SUMIF(C$6:C7,C7,H$6:H7))</f>
      </c>
      <c r="P7" s="11">
        <f>IF(D7="","",IF(O7&gt;'Parametreler'!$C$10,"Sınır aşıldı",IF(O7&gt;='Parametreler'!$C$11,"Sınıra yaklaşıyor","Uygun")))</f>
      </c>
      <c r="Q7" s="14"/>
    </row>
    <row r="8" ht="18" customHeight="1" spans="1:17" x14ac:dyDescent="0.25">
      <c r="A8" s="6">
        <v>3</v>
      </c>
      <c r="B8" s="7" t="s">
        <v>26</v>
      </c>
      <c r="C8" s="8" t="s">
        <v>21</v>
      </c>
      <c r="D8" s="8" t="s">
        <v>22</v>
      </c>
      <c r="E8" s="9">
        <v>45000</v>
      </c>
      <c r="F8" s="10">
        <f>IF(OR(D8="",N(E8)=0),"",E8/'Parametreler'!$C$7)</f>
      </c>
      <c r="G8" s="11">
        <f>IF(OR(D8="",N(E8)=0),"",IF(E8&lt;'Parametreler'!$C$6,"Asgari ücretin altında","Uygun"))</f>
      </c>
      <c r="H8" s="12">
        <v>20</v>
      </c>
      <c r="I8" s="12">
        <v>0</v>
      </c>
      <c r="J8" s="7" t="s">
        <v>27</v>
      </c>
      <c r="K8" s="10">
        <f>IF(OR(D8="",F8=""),"",IF(J8="Serbest zaman",0,ROUND(N(H8)*F8*(1+'Parametreler'!$C$8),2)))</f>
      </c>
      <c r="L8" s="10">
        <f>IF(OR(D8="",F8=""),"",IF(J8="Serbest zaman",0,ROUND(N(I8)*F8*(1+'Parametreler'!$C$9),2)))</f>
      </c>
      <c r="M8" s="10">
        <f>IF(K8="","",N(K8)+N(L8))</f>
      </c>
      <c r="N8" s="13">
        <f>IF(D8="","",IF(J8="Serbest zaman",N(H8)*'Parametreler'!$C$12+N(I8)*'Parametreler'!$C$13,0))</f>
      </c>
      <c r="O8" s="13">
        <f>IF(D8="","",SUMIF(C$6:C8,C8,H$6:H8))</f>
      </c>
      <c r="P8" s="11">
        <f>IF(D8="","",IF(O8&gt;'Parametreler'!$C$10,"Sınır aşıldı",IF(O8&gt;='Parametreler'!$C$11,"Sınıra yaklaşıyor","Uygun")))</f>
      </c>
      <c r="Q8" s="8" t="s">
        <v>28</v>
      </c>
    </row>
    <row r="9" ht="18" customHeight="1" spans="1:17" x14ac:dyDescent="0.25">
      <c r="A9" s="6">
        <v>4</v>
      </c>
      <c r="B9" s="7" t="s">
        <v>26</v>
      </c>
      <c r="C9" s="8" t="s">
        <v>24</v>
      </c>
      <c r="D9" s="8" t="s">
        <v>25</v>
      </c>
      <c r="E9" s="9">
        <v>33030</v>
      </c>
      <c r="F9" s="10">
        <f>IF(OR(D9="",N(E9)=0),"",E9/'Parametreler'!$C$7)</f>
      </c>
      <c r="G9" s="11">
        <f>IF(OR(D9="",N(E9)=0),"",IF(E9&lt;'Parametreler'!$C$6,"Asgari ücretin altında","Uygun"))</f>
      </c>
      <c r="H9" s="12">
        <v>8</v>
      </c>
      <c r="I9" s="12">
        <v>0</v>
      </c>
      <c r="J9" s="7" t="s">
        <v>23</v>
      </c>
      <c r="K9" s="10">
        <f>IF(OR(D9="",F9=""),"",IF(J9="Serbest zaman",0,ROUND(N(H9)*F9*(1+'Parametreler'!$C$8),2)))</f>
      </c>
      <c r="L9" s="10">
        <f>IF(OR(D9="",F9=""),"",IF(J9="Serbest zaman",0,ROUND(N(I9)*F9*(1+'Parametreler'!$C$9),2)))</f>
      </c>
      <c r="M9" s="10">
        <f>IF(K9="","",N(K9)+N(L9))</f>
      </c>
      <c r="N9" s="13">
        <f>IF(D9="","",IF(J9="Serbest zaman",N(H9)*'Parametreler'!$C$12+N(I9)*'Parametreler'!$C$13,0))</f>
      </c>
      <c r="O9" s="13">
        <f>IF(D9="","",SUMIF(C$6:C9,C9,H$6:H9))</f>
      </c>
      <c r="P9" s="11">
        <f>IF(D9="","",IF(O9&gt;'Parametreler'!$C$10,"Sınır aşıldı",IF(O9&gt;='Parametreler'!$C$11,"Sınıra yaklaşıyor","Uygun")))</f>
      </c>
      <c r="Q9" s="14"/>
    </row>
    <row r="10" ht="18" customHeight="1" spans="1:17" x14ac:dyDescent="0.25">
      <c r="A10" s="6">
        <v>5</v>
      </c>
      <c r="B10" s="15"/>
      <c r="C10" s="14"/>
      <c r="D10" s="14"/>
      <c r="E10" s="16"/>
      <c r="F10" s="10">
        <f>IF(OR(D10="",N(E10)=0),"",E10/'Parametreler'!$C$7)</f>
      </c>
      <c r="G10" s="11">
        <f>IF(OR(D10="",N(E10)=0),"",IF(E10&lt;'Parametreler'!$C$6,"Asgari ücretin altında","Uygun"))</f>
      </c>
      <c r="H10" s="17"/>
      <c r="I10" s="17"/>
      <c r="J10" s="15"/>
      <c r="K10" s="10">
        <f>IF(OR(D10="",F10=""),"",IF(J10="Serbest zaman",0,ROUND(N(H10)*F10*(1+'Parametreler'!$C$8),2)))</f>
      </c>
      <c r="L10" s="10">
        <f>IF(OR(D10="",F10=""),"",IF(J10="Serbest zaman",0,ROUND(N(I10)*F10*(1+'Parametreler'!$C$9),2)))</f>
      </c>
      <c r="M10" s="10">
        <f>IF(K10="","",N(K10)+N(L10))</f>
      </c>
      <c r="N10" s="13">
        <f>IF(D10="","",IF(J10="Serbest zaman",N(H10)*'Parametreler'!$C$12+N(I10)*'Parametreler'!$C$13,0))</f>
      </c>
      <c r="O10" s="13">
        <f>IF(D10="","",SUMIF(C$6:C10,C10,H$6:H10))</f>
      </c>
      <c r="P10" s="11">
        <f>IF(D10="","",IF(O10&gt;'Parametreler'!$C$10,"Sınır aşıldı",IF(O10&gt;='Parametreler'!$C$11,"Sınıra yaklaşıyor","Uygun")))</f>
      </c>
      <c r="Q10" s="14"/>
    </row>
    <row r="11" ht="18" customHeight="1" spans="1:17" x14ac:dyDescent="0.25">
      <c r="A11" s="6">
        <v>6</v>
      </c>
      <c r="B11" s="15"/>
      <c r="C11" s="14"/>
      <c r="D11" s="14"/>
      <c r="E11" s="16"/>
      <c r="F11" s="10">
        <f>IF(OR(D11="",N(E11)=0),"",E11/'Parametreler'!$C$7)</f>
      </c>
      <c r="G11" s="11">
        <f>IF(OR(D11="",N(E11)=0),"",IF(E11&lt;'Parametreler'!$C$6,"Asgari ücretin altında","Uygun"))</f>
      </c>
      <c r="H11" s="17"/>
      <c r="I11" s="17"/>
      <c r="J11" s="15"/>
      <c r="K11" s="10">
        <f>IF(OR(D11="",F11=""),"",IF(J11="Serbest zaman",0,ROUND(N(H11)*F11*(1+'Parametreler'!$C$8),2)))</f>
      </c>
      <c r="L11" s="10">
        <f>IF(OR(D11="",F11=""),"",IF(J11="Serbest zaman",0,ROUND(N(I11)*F11*(1+'Parametreler'!$C$9),2)))</f>
      </c>
      <c r="M11" s="10">
        <f>IF(K11="","",N(K11)+N(L11))</f>
      </c>
      <c r="N11" s="13">
        <f>IF(D11="","",IF(J11="Serbest zaman",N(H11)*'Parametreler'!$C$12+N(I11)*'Parametreler'!$C$13,0))</f>
      </c>
      <c r="O11" s="13">
        <f>IF(D11="","",SUMIF(C$6:C11,C11,H$6:H11))</f>
      </c>
      <c r="P11" s="11">
        <f>IF(D11="","",IF(O11&gt;'Parametreler'!$C$10,"Sınır aşıldı",IF(O11&gt;='Parametreler'!$C$11,"Sınıra yaklaşıyor","Uygun")))</f>
      </c>
      <c r="Q11" s="14"/>
    </row>
    <row r="12" ht="18" customHeight="1" spans="1:17" x14ac:dyDescent="0.25">
      <c r="A12" s="6">
        <v>7</v>
      </c>
      <c r="B12" s="15"/>
      <c r="C12" s="14"/>
      <c r="D12" s="14"/>
      <c r="E12" s="16"/>
      <c r="F12" s="10">
        <f>IF(OR(D12="",N(E12)=0),"",E12/'Parametreler'!$C$7)</f>
      </c>
      <c r="G12" s="11">
        <f>IF(OR(D12="",N(E12)=0),"",IF(E12&lt;'Parametreler'!$C$6,"Asgari ücretin altında","Uygun"))</f>
      </c>
      <c r="H12" s="17"/>
      <c r="I12" s="17"/>
      <c r="J12" s="15"/>
      <c r="K12" s="10">
        <f>IF(OR(D12="",F12=""),"",IF(J12="Serbest zaman",0,ROUND(N(H12)*F12*(1+'Parametreler'!$C$8),2)))</f>
      </c>
      <c r="L12" s="10">
        <f>IF(OR(D12="",F12=""),"",IF(J12="Serbest zaman",0,ROUND(N(I12)*F12*(1+'Parametreler'!$C$9),2)))</f>
      </c>
      <c r="M12" s="10">
        <f>IF(K12="","",N(K12)+N(L12))</f>
      </c>
      <c r="N12" s="13">
        <f>IF(D12="","",IF(J12="Serbest zaman",N(H12)*'Parametreler'!$C$12+N(I12)*'Parametreler'!$C$13,0))</f>
      </c>
      <c r="O12" s="13">
        <f>IF(D12="","",SUMIF(C$6:C12,C12,H$6:H12))</f>
      </c>
      <c r="P12" s="11">
        <f>IF(D12="","",IF(O12&gt;'Parametreler'!$C$10,"Sınır aşıldı",IF(O12&gt;='Parametreler'!$C$11,"Sınıra yaklaşıyor","Uygun")))</f>
      </c>
      <c r="Q12" s="14"/>
    </row>
    <row r="13" ht="18" customHeight="1" spans="1:17" x14ac:dyDescent="0.25">
      <c r="A13" s="6">
        <v>8</v>
      </c>
      <c r="B13" s="15"/>
      <c r="C13" s="14"/>
      <c r="D13" s="14"/>
      <c r="E13" s="16"/>
      <c r="F13" s="10">
        <f>IF(OR(D13="",N(E13)=0),"",E13/'Parametreler'!$C$7)</f>
      </c>
      <c r="G13" s="11">
        <f>IF(OR(D13="",N(E13)=0),"",IF(E13&lt;'Parametreler'!$C$6,"Asgari ücretin altında","Uygun"))</f>
      </c>
      <c r="H13" s="17"/>
      <c r="I13" s="17"/>
      <c r="J13" s="15"/>
      <c r="K13" s="10">
        <f>IF(OR(D13="",F13=""),"",IF(J13="Serbest zaman",0,ROUND(N(H13)*F13*(1+'Parametreler'!$C$8),2)))</f>
      </c>
      <c r="L13" s="10">
        <f>IF(OR(D13="",F13=""),"",IF(J13="Serbest zaman",0,ROUND(N(I13)*F13*(1+'Parametreler'!$C$9),2)))</f>
      </c>
      <c r="M13" s="10">
        <f>IF(K13="","",N(K13)+N(L13))</f>
      </c>
      <c r="N13" s="13">
        <f>IF(D13="","",IF(J13="Serbest zaman",N(H13)*'Parametreler'!$C$12+N(I13)*'Parametreler'!$C$13,0))</f>
      </c>
      <c r="O13" s="13">
        <f>IF(D13="","",SUMIF(C$6:C13,C13,H$6:H13))</f>
      </c>
      <c r="P13" s="11">
        <f>IF(D13="","",IF(O13&gt;'Parametreler'!$C$10,"Sınır aşıldı",IF(O13&gt;='Parametreler'!$C$11,"Sınıra yaklaşıyor","Uygun")))</f>
      </c>
      <c r="Q13" s="14"/>
    </row>
    <row r="14" ht="18" customHeight="1" spans="1:17" x14ac:dyDescent="0.25">
      <c r="A14" s="6">
        <v>9</v>
      </c>
      <c r="B14" s="15"/>
      <c r="C14" s="14"/>
      <c r="D14" s="14"/>
      <c r="E14" s="16"/>
      <c r="F14" s="10">
        <f>IF(OR(D14="",N(E14)=0),"",E14/'Parametreler'!$C$7)</f>
      </c>
      <c r="G14" s="11">
        <f>IF(OR(D14="",N(E14)=0),"",IF(E14&lt;'Parametreler'!$C$6,"Asgari ücretin altında","Uygun"))</f>
      </c>
      <c r="H14" s="17"/>
      <c r="I14" s="17"/>
      <c r="J14" s="15"/>
      <c r="K14" s="10">
        <f>IF(OR(D14="",F14=""),"",IF(J14="Serbest zaman",0,ROUND(N(H14)*F14*(1+'Parametreler'!$C$8),2)))</f>
      </c>
      <c r="L14" s="10">
        <f>IF(OR(D14="",F14=""),"",IF(J14="Serbest zaman",0,ROUND(N(I14)*F14*(1+'Parametreler'!$C$9),2)))</f>
      </c>
      <c r="M14" s="10">
        <f>IF(K14="","",N(K14)+N(L14))</f>
      </c>
      <c r="N14" s="13">
        <f>IF(D14="","",IF(J14="Serbest zaman",N(H14)*'Parametreler'!$C$12+N(I14)*'Parametreler'!$C$13,0))</f>
      </c>
      <c r="O14" s="13">
        <f>IF(D14="","",SUMIF(C$6:C14,C14,H$6:H14))</f>
      </c>
      <c r="P14" s="11">
        <f>IF(D14="","",IF(O14&gt;'Parametreler'!$C$10,"Sınır aşıldı",IF(O14&gt;='Parametreler'!$C$11,"Sınıra yaklaşıyor","Uygun")))</f>
      </c>
      <c r="Q14" s="14"/>
    </row>
    <row r="15" ht="18" customHeight="1" spans="1:17" x14ac:dyDescent="0.25">
      <c r="A15" s="6">
        <v>10</v>
      </c>
      <c r="B15" s="15"/>
      <c r="C15" s="14"/>
      <c r="D15" s="14"/>
      <c r="E15" s="16"/>
      <c r="F15" s="10">
        <f>IF(OR(D15="",N(E15)=0),"",E15/'Parametreler'!$C$7)</f>
      </c>
      <c r="G15" s="11">
        <f>IF(OR(D15="",N(E15)=0),"",IF(E15&lt;'Parametreler'!$C$6,"Asgari ücretin altında","Uygun"))</f>
      </c>
      <c r="H15" s="17"/>
      <c r="I15" s="17"/>
      <c r="J15" s="15"/>
      <c r="K15" s="10">
        <f>IF(OR(D15="",F15=""),"",IF(J15="Serbest zaman",0,ROUND(N(H15)*F15*(1+'Parametreler'!$C$8),2)))</f>
      </c>
      <c r="L15" s="10">
        <f>IF(OR(D15="",F15=""),"",IF(J15="Serbest zaman",0,ROUND(N(I15)*F15*(1+'Parametreler'!$C$9),2)))</f>
      </c>
      <c r="M15" s="10">
        <f>IF(K15="","",N(K15)+N(L15))</f>
      </c>
      <c r="N15" s="13">
        <f>IF(D15="","",IF(J15="Serbest zaman",N(H15)*'Parametreler'!$C$12+N(I15)*'Parametreler'!$C$13,0))</f>
      </c>
      <c r="O15" s="13">
        <f>IF(D15="","",SUMIF(C$6:C15,C15,H$6:H15))</f>
      </c>
      <c r="P15" s="11">
        <f>IF(D15="","",IF(O15&gt;'Parametreler'!$C$10,"Sınır aşıldı",IF(O15&gt;='Parametreler'!$C$11,"Sınıra yaklaşıyor","Uygun")))</f>
      </c>
      <c r="Q15" s="14"/>
    </row>
    <row r="16" ht="18" customHeight="1" spans="1:17" x14ac:dyDescent="0.25">
      <c r="A16" s="6">
        <v>11</v>
      </c>
      <c r="B16" s="15"/>
      <c r="C16" s="14"/>
      <c r="D16" s="14"/>
      <c r="E16" s="16"/>
      <c r="F16" s="10">
        <f>IF(OR(D16="",N(E16)=0),"",E16/'Parametreler'!$C$7)</f>
      </c>
      <c r="G16" s="11">
        <f>IF(OR(D16="",N(E16)=0),"",IF(E16&lt;'Parametreler'!$C$6,"Asgari ücretin altında","Uygun"))</f>
      </c>
      <c r="H16" s="17"/>
      <c r="I16" s="17"/>
      <c r="J16" s="15"/>
      <c r="K16" s="10">
        <f>IF(OR(D16="",F16=""),"",IF(J16="Serbest zaman",0,ROUND(N(H16)*F16*(1+'Parametreler'!$C$8),2)))</f>
      </c>
      <c r="L16" s="10">
        <f>IF(OR(D16="",F16=""),"",IF(J16="Serbest zaman",0,ROUND(N(I16)*F16*(1+'Parametreler'!$C$9),2)))</f>
      </c>
      <c r="M16" s="10">
        <f>IF(K16="","",N(K16)+N(L16))</f>
      </c>
      <c r="N16" s="13">
        <f>IF(D16="","",IF(J16="Serbest zaman",N(H16)*'Parametreler'!$C$12+N(I16)*'Parametreler'!$C$13,0))</f>
      </c>
      <c r="O16" s="13">
        <f>IF(D16="","",SUMIF(C$6:C16,C16,H$6:H16))</f>
      </c>
      <c r="P16" s="11">
        <f>IF(D16="","",IF(O16&gt;'Parametreler'!$C$10,"Sınır aşıldı",IF(O16&gt;='Parametreler'!$C$11,"Sınıra yaklaşıyor","Uygun")))</f>
      </c>
      <c r="Q16" s="14"/>
    </row>
    <row r="17" ht="18" customHeight="1" spans="1:17" x14ac:dyDescent="0.25">
      <c r="A17" s="6">
        <v>12</v>
      </c>
      <c r="B17" s="15"/>
      <c r="C17" s="14"/>
      <c r="D17" s="14"/>
      <c r="E17" s="16"/>
      <c r="F17" s="10">
        <f>IF(OR(D17="",N(E17)=0),"",E17/'Parametreler'!$C$7)</f>
      </c>
      <c r="G17" s="11">
        <f>IF(OR(D17="",N(E17)=0),"",IF(E17&lt;'Parametreler'!$C$6,"Asgari ücretin altında","Uygun"))</f>
      </c>
      <c r="H17" s="17"/>
      <c r="I17" s="17"/>
      <c r="J17" s="15"/>
      <c r="K17" s="10">
        <f>IF(OR(D17="",F17=""),"",IF(J17="Serbest zaman",0,ROUND(N(H17)*F17*(1+'Parametreler'!$C$8),2)))</f>
      </c>
      <c r="L17" s="10">
        <f>IF(OR(D17="",F17=""),"",IF(J17="Serbest zaman",0,ROUND(N(I17)*F17*(1+'Parametreler'!$C$9),2)))</f>
      </c>
      <c r="M17" s="10">
        <f>IF(K17="","",N(K17)+N(L17))</f>
      </c>
      <c r="N17" s="13">
        <f>IF(D17="","",IF(J17="Serbest zaman",N(H17)*'Parametreler'!$C$12+N(I17)*'Parametreler'!$C$13,0))</f>
      </c>
      <c r="O17" s="13">
        <f>IF(D17="","",SUMIF(C$6:C17,C17,H$6:H17))</f>
      </c>
      <c r="P17" s="11">
        <f>IF(D17="","",IF(O17&gt;'Parametreler'!$C$10,"Sınır aşıldı",IF(O17&gt;='Parametreler'!$C$11,"Sınıra yaklaşıyor","Uygun")))</f>
      </c>
      <c r="Q17" s="14"/>
    </row>
    <row r="18" ht="18" customHeight="1" spans="1:17" x14ac:dyDescent="0.25">
      <c r="A18" s="6">
        <v>13</v>
      </c>
      <c r="B18" s="15"/>
      <c r="C18" s="14"/>
      <c r="D18" s="14"/>
      <c r="E18" s="16"/>
      <c r="F18" s="10">
        <f>IF(OR(D18="",N(E18)=0),"",E18/'Parametreler'!$C$7)</f>
      </c>
      <c r="G18" s="11">
        <f>IF(OR(D18="",N(E18)=0),"",IF(E18&lt;'Parametreler'!$C$6,"Asgari ücretin altında","Uygun"))</f>
      </c>
      <c r="H18" s="17"/>
      <c r="I18" s="17"/>
      <c r="J18" s="15"/>
      <c r="K18" s="10">
        <f>IF(OR(D18="",F18=""),"",IF(J18="Serbest zaman",0,ROUND(N(H18)*F18*(1+'Parametreler'!$C$8),2)))</f>
      </c>
      <c r="L18" s="10">
        <f>IF(OR(D18="",F18=""),"",IF(J18="Serbest zaman",0,ROUND(N(I18)*F18*(1+'Parametreler'!$C$9),2)))</f>
      </c>
      <c r="M18" s="10">
        <f>IF(K18="","",N(K18)+N(L18))</f>
      </c>
      <c r="N18" s="13">
        <f>IF(D18="","",IF(J18="Serbest zaman",N(H18)*'Parametreler'!$C$12+N(I18)*'Parametreler'!$C$13,0))</f>
      </c>
      <c r="O18" s="13">
        <f>IF(D18="","",SUMIF(C$6:C18,C18,H$6:H18))</f>
      </c>
      <c r="P18" s="11">
        <f>IF(D18="","",IF(O18&gt;'Parametreler'!$C$10,"Sınır aşıldı",IF(O18&gt;='Parametreler'!$C$11,"Sınıra yaklaşıyor","Uygun")))</f>
      </c>
      <c r="Q18" s="14"/>
    </row>
    <row r="19" ht="18" customHeight="1" spans="1:17" x14ac:dyDescent="0.25">
      <c r="A19" s="6">
        <v>14</v>
      </c>
      <c r="B19" s="15"/>
      <c r="C19" s="14"/>
      <c r="D19" s="14"/>
      <c r="E19" s="16"/>
      <c r="F19" s="10">
        <f>IF(OR(D19="",N(E19)=0),"",E19/'Parametreler'!$C$7)</f>
      </c>
      <c r="G19" s="11">
        <f>IF(OR(D19="",N(E19)=0),"",IF(E19&lt;'Parametreler'!$C$6,"Asgari ücretin altında","Uygun"))</f>
      </c>
      <c r="H19" s="17"/>
      <c r="I19" s="17"/>
      <c r="J19" s="15"/>
      <c r="K19" s="10">
        <f>IF(OR(D19="",F19=""),"",IF(J19="Serbest zaman",0,ROUND(N(H19)*F19*(1+'Parametreler'!$C$8),2)))</f>
      </c>
      <c r="L19" s="10">
        <f>IF(OR(D19="",F19=""),"",IF(J19="Serbest zaman",0,ROUND(N(I19)*F19*(1+'Parametreler'!$C$9),2)))</f>
      </c>
      <c r="M19" s="10">
        <f>IF(K19="","",N(K19)+N(L19))</f>
      </c>
      <c r="N19" s="13">
        <f>IF(D19="","",IF(J19="Serbest zaman",N(H19)*'Parametreler'!$C$12+N(I19)*'Parametreler'!$C$13,0))</f>
      </c>
      <c r="O19" s="13">
        <f>IF(D19="","",SUMIF(C$6:C19,C19,H$6:H19))</f>
      </c>
      <c r="P19" s="11">
        <f>IF(D19="","",IF(O19&gt;'Parametreler'!$C$10,"Sınır aşıldı",IF(O19&gt;='Parametreler'!$C$11,"Sınıra yaklaşıyor","Uygun")))</f>
      </c>
      <c r="Q19" s="14"/>
    </row>
    <row r="20" ht="18" customHeight="1" spans="1:17" x14ac:dyDescent="0.25">
      <c r="A20" s="6">
        <v>15</v>
      </c>
      <c r="B20" s="15"/>
      <c r="C20" s="14"/>
      <c r="D20" s="14"/>
      <c r="E20" s="16"/>
      <c r="F20" s="10">
        <f>IF(OR(D20="",N(E20)=0),"",E20/'Parametreler'!$C$7)</f>
      </c>
      <c r="G20" s="11">
        <f>IF(OR(D20="",N(E20)=0),"",IF(E20&lt;'Parametreler'!$C$6,"Asgari ücretin altında","Uygun"))</f>
      </c>
      <c r="H20" s="17"/>
      <c r="I20" s="17"/>
      <c r="J20" s="15"/>
      <c r="K20" s="10">
        <f>IF(OR(D20="",F20=""),"",IF(J20="Serbest zaman",0,ROUND(N(H20)*F20*(1+'Parametreler'!$C$8),2)))</f>
      </c>
      <c r="L20" s="10">
        <f>IF(OR(D20="",F20=""),"",IF(J20="Serbest zaman",0,ROUND(N(I20)*F20*(1+'Parametreler'!$C$9),2)))</f>
      </c>
      <c r="M20" s="10">
        <f>IF(K20="","",N(K20)+N(L20))</f>
      </c>
      <c r="N20" s="13">
        <f>IF(D20="","",IF(J20="Serbest zaman",N(H20)*'Parametreler'!$C$12+N(I20)*'Parametreler'!$C$13,0))</f>
      </c>
      <c r="O20" s="13">
        <f>IF(D20="","",SUMIF(C$6:C20,C20,H$6:H20))</f>
      </c>
      <c r="P20" s="11">
        <f>IF(D20="","",IF(O20&gt;'Parametreler'!$C$10,"Sınır aşıldı",IF(O20&gt;='Parametreler'!$C$11,"Sınıra yaklaşıyor","Uygun")))</f>
      </c>
      <c r="Q20" s="14"/>
    </row>
    <row r="21" ht="18" customHeight="1" spans="1:17" x14ac:dyDescent="0.25">
      <c r="A21" s="6">
        <v>16</v>
      </c>
      <c r="B21" s="15"/>
      <c r="C21" s="14"/>
      <c r="D21" s="14"/>
      <c r="E21" s="16"/>
      <c r="F21" s="10">
        <f>IF(OR(D21="",N(E21)=0),"",E21/'Parametreler'!$C$7)</f>
      </c>
      <c r="G21" s="11">
        <f>IF(OR(D21="",N(E21)=0),"",IF(E21&lt;'Parametreler'!$C$6,"Asgari ücretin altında","Uygun"))</f>
      </c>
      <c r="H21" s="17"/>
      <c r="I21" s="17"/>
      <c r="J21" s="15"/>
      <c r="K21" s="10">
        <f>IF(OR(D21="",F21=""),"",IF(J21="Serbest zaman",0,ROUND(N(H21)*F21*(1+'Parametreler'!$C$8),2)))</f>
      </c>
      <c r="L21" s="10">
        <f>IF(OR(D21="",F21=""),"",IF(J21="Serbest zaman",0,ROUND(N(I21)*F21*(1+'Parametreler'!$C$9),2)))</f>
      </c>
      <c r="M21" s="10">
        <f>IF(K21="","",N(K21)+N(L21))</f>
      </c>
      <c r="N21" s="13">
        <f>IF(D21="","",IF(J21="Serbest zaman",N(H21)*'Parametreler'!$C$12+N(I21)*'Parametreler'!$C$13,0))</f>
      </c>
      <c r="O21" s="13">
        <f>IF(D21="","",SUMIF(C$6:C21,C21,H$6:H21))</f>
      </c>
      <c r="P21" s="11">
        <f>IF(D21="","",IF(O21&gt;'Parametreler'!$C$10,"Sınır aşıldı",IF(O21&gt;='Parametreler'!$C$11,"Sınıra yaklaşıyor","Uygun")))</f>
      </c>
      <c r="Q21" s="14"/>
    </row>
    <row r="22" ht="18" customHeight="1" spans="1:17" x14ac:dyDescent="0.25">
      <c r="A22" s="6">
        <v>17</v>
      </c>
      <c r="B22" s="15"/>
      <c r="C22" s="14"/>
      <c r="D22" s="14"/>
      <c r="E22" s="16"/>
      <c r="F22" s="10">
        <f>IF(OR(D22="",N(E22)=0),"",E22/'Parametreler'!$C$7)</f>
      </c>
      <c r="G22" s="11">
        <f>IF(OR(D22="",N(E22)=0),"",IF(E22&lt;'Parametreler'!$C$6,"Asgari ücretin altında","Uygun"))</f>
      </c>
      <c r="H22" s="17"/>
      <c r="I22" s="17"/>
      <c r="J22" s="15"/>
      <c r="K22" s="10">
        <f>IF(OR(D22="",F22=""),"",IF(J22="Serbest zaman",0,ROUND(N(H22)*F22*(1+'Parametreler'!$C$8),2)))</f>
      </c>
      <c r="L22" s="10">
        <f>IF(OR(D22="",F22=""),"",IF(J22="Serbest zaman",0,ROUND(N(I22)*F22*(1+'Parametreler'!$C$9),2)))</f>
      </c>
      <c r="M22" s="10">
        <f>IF(K22="","",N(K22)+N(L22))</f>
      </c>
      <c r="N22" s="13">
        <f>IF(D22="","",IF(J22="Serbest zaman",N(H22)*'Parametreler'!$C$12+N(I22)*'Parametreler'!$C$13,0))</f>
      </c>
      <c r="O22" s="13">
        <f>IF(D22="","",SUMIF(C$6:C22,C22,H$6:H22))</f>
      </c>
      <c r="P22" s="11">
        <f>IF(D22="","",IF(O22&gt;'Parametreler'!$C$10,"Sınır aşıldı",IF(O22&gt;='Parametreler'!$C$11,"Sınıra yaklaşıyor","Uygun")))</f>
      </c>
      <c r="Q22" s="14"/>
    </row>
    <row r="23" ht="18" customHeight="1" spans="1:17" x14ac:dyDescent="0.25">
      <c r="A23" s="6">
        <v>18</v>
      </c>
      <c r="B23" s="15"/>
      <c r="C23" s="14"/>
      <c r="D23" s="14"/>
      <c r="E23" s="16"/>
      <c r="F23" s="10">
        <f>IF(OR(D23="",N(E23)=0),"",E23/'Parametreler'!$C$7)</f>
      </c>
      <c r="G23" s="11">
        <f>IF(OR(D23="",N(E23)=0),"",IF(E23&lt;'Parametreler'!$C$6,"Asgari ücretin altında","Uygun"))</f>
      </c>
      <c r="H23" s="17"/>
      <c r="I23" s="17"/>
      <c r="J23" s="15"/>
      <c r="K23" s="10">
        <f>IF(OR(D23="",F23=""),"",IF(J23="Serbest zaman",0,ROUND(N(H23)*F23*(1+'Parametreler'!$C$8),2)))</f>
      </c>
      <c r="L23" s="10">
        <f>IF(OR(D23="",F23=""),"",IF(J23="Serbest zaman",0,ROUND(N(I23)*F23*(1+'Parametreler'!$C$9),2)))</f>
      </c>
      <c r="M23" s="10">
        <f>IF(K23="","",N(K23)+N(L23))</f>
      </c>
      <c r="N23" s="13">
        <f>IF(D23="","",IF(J23="Serbest zaman",N(H23)*'Parametreler'!$C$12+N(I23)*'Parametreler'!$C$13,0))</f>
      </c>
      <c r="O23" s="13">
        <f>IF(D23="","",SUMIF(C$6:C23,C23,H$6:H23))</f>
      </c>
      <c r="P23" s="11">
        <f>IF(D23="","",IF(O23&gt;'Parametreler'!$C$10,"Sınır aşıldı",IF(O23&gt;='Parametreler'!$C$11,"Sınıra yaklaşıyor","Uygun")))</f>
      </c>
      <c r="Q23" s="14"/>
    </row>
    <row r="24" ht="18" customHeight="1" spans="1:17" x14ac:dyDescent="0.25">
      <c r="A24" s="6">
        <v>19</v>
      </c>
      <c r="B24" s="15"/>
      <c r="C24" s="14"/>
      <c r="D24" s="14"/>
      <c r="E24" s="16"/>
      <c r="F24" s="10">
        <f>IF(OR(D24="",N(E24)=0),"",E24/'Parametreler'!$C$7)</f>
      </c>
      <c r="G24" s="11">
        <f>IF(OR(D24="",N(E24)=0),"",IF(E24&lt;'Parametreler'!$C$6,"Asgari ücretin altında","Uygun"))</f>
      </c>
      <c r="H24" s="17"/>
      <c r="I24" s="17"/>
      <c r="J24" s="15"/>
      <c r="K24" s="10">
        <f>IF(OR(D24="",F24=""),"",IF(J24="Serbest zaman",0,ROUND(N(H24)*F24*(1+'Parametreler'!$C$8),2)))</f>
      </c>
      <c r="L24" s="10">
        <f>IF(OR(D24="",F24=""),"",IF(J24="Serbest zaman",0,ROUND(N(I24)*F24*(1+'Parametreler'!$C$9),2)))</f>
      </c>
      <c r="M24" s="10">
        <f>IF(K24="","",N(K24)+N(L24))</f>
      </c>
      <c r="N24" s="13">
        <f>IF(D24="","",IF(J24="Serbest zaman",N(H24)*'Parametreler'!$C$12+N(I24)*'Parametreler'!$C$13,0))</f>
      </c>
      <c r="O24" s="13">
        <f>IF(D24="","",SUMIF(C$6:C24,C24,H$6:H24))</f>
      </c>
      <c r="P24" s="11">
        <f>IF(D24="","",IF(O24&gt;'Parametreler'!$C$10,"Sınır aşıldı",IF(O24&gt;='Parametreler'!$C$11,"Sınıra yaklaşıyor","Uygun")))</f>
      </c>
      <c r="Q24" s="14"/>
    </row>
    <row r="25" ht="18" customHeight="1" spans="1:17" x14ac:dyDescent="0.25">
      <c r="A25" s="6">
        <v>20</v>
      </c>
      <c r="B25" s="15"/>
      <c r="C25" s="14"/>
      <c r="D25" s="14"/>
      <c r="E25" s="16"/>
      <c r="F25" s="10">
        <f>IF(OR(D25="",N(E25)=0),"",E25/'Parametreler'!$C$7)</f>
      </c>
      <c r="G25" s="11">
        <f>IF(OR(D25="",N(E25)=0),"",IF(E25&lt;'Parametreler'!$C$6,"Asgari ücretin altında","Uygun"))</f>
      </c>
      <c r="H25" s="17"/>
      <c r="I25" s="17"/>
      <c r="J25" s="15"/>
      <c r="K25" s="10">
        <f>IF(OR(D25="",F25=""),"",IF(J25="Serbest zaman",0,ROUND(N(H25)*F25*(1+'Parametreler'!$C$8),2)))</f>
      </c>
      <c r="L25" s="10">
        <f>IF(OR(D25="",F25=""),"",IF(J25="Serbest zaman",0,ROUND(N(I25)*F25*(1+'Parametreler'!$C$9),2)))</f>
      </c>
      <c r="M25" s="10">
        <f>IF(K25="","",N(K25)+N(L25))</f>
      </c>
      <c r="N25" s="13">
        <f>IF(D25="","",IF(J25="Serbest zaman",N(H25)*'Parametreler'!$C$12+N(I25)*'Parametreler'!$C$13,0))</f>
      </c>
      <c r="O25" s="13">
        <f>IF(D25="","",SUMIF(C$6:C25,C25,H$6:H25))</f>
      </c>
      <c r="P25" s="11">
        <f>IF(D25="","",IF(O25&gt;'Parametreler'!$C$10,"Sınır aşıldı",IF(O25&gt;='Parametreler'!$C$11,"Sınıra yaklaşıyor","Uygun")))</f>
      </c>
      <c r="Q25" s="14"/>
    </row>
    <row r="26" ht="18" customHeight="1" spans="1:17" x14ac:dyDescent="0.25">
      <c r="A26" s="6">
        <v>21</v>
      </c>
      <c r="B26" s="15"/>
      <c r="C26" s="14"/>
      <c r="D26" s="14"/>
      <c r="E26" s="16"/>
      <c r="F26" s="10">
        <f>IF(OR(D26="",N(E26)=0),"",E26/'Parametreler'!$C$7)</f>
      </c>
      <c r="G26" s="11">
        <f>IF(OR(D26="",N(E26)=0),"",IF(E26&lt;'Parametreler'!$C$6,"Asgari ücretin altında","Uygun"))</f>
      </c>
      <c r="H26" s="17"/>
      <c r="I26" s="17"/>
      <c r="J26" s="15"/>
      <c r="K26" s="10">
        <f>IF(OR(D26="",F26=""),"",IF(J26="Serbest zaman",0,ROUND(N(H26)*F26*(1+'Parametreler'!$C$8),2)))</f>
      </c>
      <c r="L26" s="10">
        <f>IF(OR(D26="",F26=""),"",IF(J26="Serbest zaman",0,ROUND(N(I26)*F26*(1+'Parametreler'!$C$9),2)))</f>
      </c>
      <c r="M26" s="10">
        <f>IF(K26="","",N(K26)+N(L26))</f>
      </c>
      <c r="N26" s="13">
        <f>IF(D26="","",IF(J26="Serbest zaman",N(H26)*'Parametreler'!$C$12+N(I26)*'Parametreler'!$C$13,0))</f>
      </c>
      <c r="O26" s="13">
        <f>IF(D26="","",SUMIF(C$6:C26,C26,H$6:H26))</f>
      </c>
      <c r="P26" s="11">
        <f>IF(D26="","",IF(O26&gt;'Parametreler'!$C$10,"Sınır aşıldı",IF(O26&gt;='Parametreler'!$C$11,"Sınıra yaklaşıyor","Uygun")))</f>
      </c>
      <c r="Q26" s="14"/>
    </row>
    <row r="27" ht="18" customHeight="1" spans="1:17" x14ac:dyDescent="0.25">
      <c r="A27" s="6">
        <v>22</v>
      </c>
      <c r="B27" s="15"/>
      <c r="C27" s="14"/>
      <c r="D27" s="14"/>
      <c r="E27" s="16"/>
      <c r="F27" s="10">
        <f>IF(OR(D27="",N(E27)=0),"",E27/'Parametreler'!$C$7)</f>
      </c>
      <c r="G27" s="11">
        <f>IF(OR(D27="",N(E27)=0),"",IF(E27&lt;'Parametreler'!$C$6,"Asgari ücretin altında","Uygun"))</f>
      </c>
      <c r="H27" s="17"/>
      <c r="I27" s="17"/>
      <c r="J27" s="15"/>
      <c r="K27" s="10">
        <f>IF(OR(D27="",F27=""),"",IF(J27="Serbest zaman",0,ROUND(N(H27)*F27*(1+'Parametreler'!$C$8),2)))</f>
      </c>
      <c r="L27" s="10">
        <f>IF(OR(D27="",F27=""),"",IF(J27="Serbest zaman",0,ROUND(N(I27)*F27*(1+'Parametreler'!$C$9),2)))</f>
      </c>
      <c r="M27" s="10">
        <f>IF(K27="","",N(K27)+N(L27))</f>
      </c>
      <c r="N27" s="13">
        <f>IF(D27="","",IF(J27="Serbest zaman",N(H27)*'Parametreler'!$C$12+N(I27)*'Parametreler'!$C$13,0))</f>
      </c>
      <c r="O27" s="13">
        <f>IF(D27="","",SUMIF(C$6:C27,C27,H$6:H27))</f>
      </c>
      <c r="P27" s="11">
        <f>IF(D27="","",IF(O27&gt;'Parametreler'!$C$10,"Sınır aşıldı",IF(O27&gt;='Parametreler'!$C$11,"Sınıra yaklaşıyor","Uygun")))</f>
      </c>
      <c r="Q27" s="14"/>
    </row>
    <row r="28" ht="18" customHeight="1" spans="1:17" x14ac:dyDescent="0.25">
      <c r="A28" s="6">
        <v>23</v>
      </c>
      <c r="B28" s="15"/>
      <c r="C28" s="14"/>
      <c r="D28" s="14"/>
      <c r="E28" s="16"/>
      <c r="F28" s="10">
        <f>IF(OR(D28="",N(E28)=0),"",E28/'Parametreler'!$C$7)</f>
      </c>
      <c r="G28" s="11">
        <f>IF(OR(D28="",N(E28)=0),"",IF(E28&lt;'Parametreler'!$C$6,"Asgari ücretin altında","Uygun"))</f>
      </c>
      <c r="H28" s="17"/>
      <c r="I28" s="17"/>
      <c r="J28" s="15"/>
      <c r="K28" s="10">
        <f>IF(OR(D28="",F28=""),"",IF(J28="Serbest zaman",0,ROUND(N(H28)*F28*(1+'Parametreler'!$C$8),2)))</f>
      </c>
      <c r="L28" s="10">
        <f>IF(OR(D28="",F28=""),"",IF(J28="Serbest zaman",0,ROUND(N(I28)*F28*(1+'Parametreler'!$C$9),2)))</f>
      </c>
      <c r="M28" s="10">
        <f>IF(K28="","",N(K28)+N(L28))</f>
      </c>
      <c r="N28" s="13">
        <f>IF(D28="","",IF(J28="Serbest zaman",N(H28)*'Parametreler'!$C$12+N(I28)*'Parametreler'!$C$13,0))</f>
      </c>
      <c r="O28" s="13">
        <f>IF(D28="","",SUMIF(C$6:C28,C28,H$6:H28))</f>
      </c>
      <c r="P28" s="11">
        <f>IF(D28="","",IF(O28&gt;'Parametreler'!$C$10,"Sınır aşıldı",IF(O28&gt;='Parametreler'!$C$11,"Sınıra yaklaşıyor","Uygun")))</f>
      </c>
      <c r="Q28" s="14"/>
    </row>
    <row r="29" ht="18" customHeight="1" spans="1:17" x14ac:dyDescent="0.25">
      <c r="A29" s="6">
        <v>24</v>
      </c>
      <c r="B29" s="15"/>
      <c r="C29" s="14"/>
      <c r="D29" s="14"/>
      <c r="E29" s="16"/>
      <c r="F29" s="10">
        <f>IF(OR(D29="",N(E29)=0),"",E29/'Parametreler'!$C$7)</f>
      </c>
      <c r="G29" s="11">
        <f>IF(OR(D29="",N(E29)=0),"",IF(E29&lt;'Parametreler'!$C$6,"Asgari ücretin altında","Uygun"))</f>
      </c>
      <c r="H29" s="17"/>
      <c r="I29" s="17"/>
      <c r="J29" s="15"/>
      <c r="K29" s="10">
        <f>IF(OR(D29="",F29=""),"",IF(J29="Serbest zaman",0,ROUND(N(H29)*F29*(1+'Parametreler'!$C$8),2)))</f>
      </c>
      <c r="L29" s="10">
        <f>IF(OR(D29="",F29=""),"",IF(J29="Serbest zaman",0,ROUND(N(I29)*F29*(1+'Parametreler'!$C$9),2)))</f>
      </c>
      <c r="M29" s="10">
        <f>IF(K29="","",N(K29)+N(L29))</f>
      </c>
      <c r="N29" s="13">
        <f>IF(D29="","",IF(J29="Serbest zaman",N(H29)*'Parametreler'!$C$12+N(I29)*'Parametreler'!$C$13,0))</f>
      </c>
      <c r="O29" s="13">
        <f>IF(D29="","",SUMIF(C$6:C29,C29,H$6:H29))</f>
      </c>
      <c r="P29" s="11">
        <f>IF(D29="","",IF(O29&gt;'Parametreler'!$C$10,"Sınır aşıldı",IF(O29&gt;='Parametreler'!$C$11,"Sınıra yaklaşıyor","Uygun")))</f>
      </c>
      <c r="Q29" s="14"/>
    </row>
    <row r="30" ht="18" customHeight="1" spans="1:17" x14ac:dyDescent="0.25">
      <c r="A30" s="6">
        <v>25</v>
      </c>
      <c r="B30" s="15"/>
      <c r="C30" s="14"/>
      <c r="D30" s="14"/>
      <c r="E30" s="16"/>
      <c r="F30" s="10">
        <f>IF(OR(D30="",N(E30)=0),"",E30/'Parametreler'!$C$7)</f>
      </c>
      <c r="G30" s="11">
        <f>IF(OR(D30="",N(E30)=0),"",IF(E30&lt;'Parametreler'!$C$6,"Asgari ücretin altında","Uygun"))</f>
      </c>
      <c r="H30" s="17"/>
      <c r="I30" s="17"/>
      <c r="J30" s="15"/>
      <c r="K30" s="10">
        <f>IF(OR(D30="",F30=""),"",IF(J30="Serbest zaman",0,ROUND(N(H30)*F30*(1+'Parametreler'!$C$8),2)))</f>
      </c>
      <c r="L30" s="10">
        <f>IF(OR(D30="",F30=""),"",IF(J30="Serbest zaman",0,ROUND(N(I30)*F30*(1+'Parametreler'!$C$9),2)))</f>
      </c>
      <c r="M30" s="10">
        <f>IF(K30="","",N(K30)+N(L30))</f>
      </c>
      <c r="N30" s="13">
        <f>IF(D30="","",IF(J30="Serbest zaman",N(H30)*'Parametreler'!$C$12+N(I30)*'Parametreler'!$C$13,0))</f>
      </c>
      <c r="O30" s="13">
        <f>IF(D30="","",SUMIF(C$6:C30,C30,H$6:H30))</f>
      </c>
      <c r="P30" s="11">
        <f>IF(D30="","",IF(O30&gt;'Parametreler'!$C$10,"Sınır aşıldı",IF(O30&gt;='Parametreler'!$C$11,"Sınıra yaklaşıyor","Uygun")))</f>
      </c>
      <c r="Q30" s="14"/>
    </row>
    <row r="31" ht="18" customHeight="1" spans="1:17" x14ac:dyDescent="0.25">
      <c r="A31" s="6">
        <v>26</v>
      </c>
      <c r="B31" s="15"/>
      <c r="C31" s="14"/>
      <c r="D31" s="14"/>
      <c r="E31" s="16"/>
      <c r="F31" s="10">
        <f>IF(OR(D31="",N(E31)=0),"",E31/'Parametreler'!$C$7)</f>
      </c>
      <c r="G31" s="11">
        <f>IF(OR(D31="",N(E31)=0),"",IF(E31&lt;'Parametreler'!$C$6,"Asgari ücretin altında","Uygun"))</f>
      </c>
      <c r="H31" s="17"/>
      <c r="I31" s="17"/>
      <c r="J31" s="15"/>
      <c r="K31" s="10">
        <f>IF(OR(D31="",F31=""),"",IF(J31="Serbest zaman",0,ROUND(N(H31)*F31*(1+'Parametreler'!$C$8),2)))</f>
      </c>
      <c r="L31" s="10">
        <f>IF(OR(D31="",F31=""),"",IF(J31="Serbest zaman",0,ROUND(N(I31)*F31*(1+'Parametreler'!$C$9),2)))</f>
      </c>
      <c r="M31" s="10">
        <f>IF(K31="","",N(K31)+N(L31))</f>
      </c>
      <c r="N31" s="13">
        <f>IF(D31="","",IF(J31="Serbest zaman",N(H31)*'Parametreler'!$C$12+N(I31)*'Parametreler'!$C$13,0))</f>
      </c>
      <c r="O31" s="13">
        <f>IF(D31="","",SUMIF(C$6:C31,C31,H$6:H31))</f>
      </c>
      <c r="P31" s="11">
        <f>IF(D31="","",IF(O31&gt;'Parametreler'!$C$10,"Sınır aşıldı",IF(O31&gt;='Parametreler'!$C$11,"Sınıra yaklaşıyor","Uygun")))</f>
      </c>
      <c r="Q31" s="14"/>
    </row>
    <row r="32" ht="18" customHeight="1" spans="1:17" x14ac:dyDescent="0.25">
      <c r="A32" s="6">
        <v>27</v>
      </c>
      <c r="B32" s="15"/>
      <c r="C32" s="14"/>
      <c r="D32" s="14"/>
      <c r="E32" s="16"/>
      <c r="F32" s="10">
        <f>IF(OR(D32="",N(E32)=0),"",E32/'Parametreler'!$C$7)</f>
      </c>
      <c r="G32" s="11">
        <f>IF(OR(D32="",N(E32)=0),"",IF(E32&lt;'Parametreler'!$C$6,"Asgari ücretin altında","Uygun"))</f>
      </c>
      <c r="H32" s="17"/>
      <c r="I32" s="17"/>
      <c r="J32" s="15"/>
      <c r="K32" s="10">
        <f>IF(OR(D32="",F32=""),"",IF(J32="Serbest zaman",0,ROUND(N(H32)*F32*(1+'Parametreler'!$C$8),2)))</f>
      </c>
      <c r="L32" s="10">
        <f>IF(OR(D32="",F32=""),"",IF(J32="Serbest zaman",0,ROUND(N(I32)*F32*(1+'Parametreler'!$C$9),2)))</f>
      </c>
      <c r="M32" s="10">
        <f>IF(K32="","",N(K32)+N(L32))</f>
      </c>
      <c r="N32" s="13">
        <f>IF(D32="","",IF(J32="Serbest zaman",N(H32)*'Parametreler'!$C$12+N(I32)*'Parametreler'!$C$13,0))</f>
      </c>
      <c r="O32" s="13">
        <f>IF(D32="","",SUMIF(C$6:C32,C32,H$6:H32))</f>
      </c>
      <c r="P32" s="11">
        <f>IF(D32="","",IF(O32&gt;'Parametreler'!$C$10,"Sınır aşıldı",IF(O32&gt;='Parametreler'!$C$11,"Sınıra yaklaşıyor","Uygun")))</f>
      </c>
      <c r="Q32" s="14"/>
    </row>
    <row r="33" ht="18" customHeight="1" spans="1:17" x14ac:dyDescent="0.25">
      <c r="A33" s="6">
        <v>28</v>
      </c>
      <c r="B33" s="15"/>
      <c r="C33" s="14"/>
      <c r="D33" s="14"/>
      <c r="E33" s="16"/>
      <c r="F33" s="10">
        <f>IF(OR(D33="",N(E33)=0),"",E33/'Parametreler'!$C$7)</f>
      </c>
      <c r="G33" s="11">
        <f>IF(OR(D33="",N(E33)=0),"",IF(E33&lt;'Parametreler'!$C$6,"Asgari ücretin altında","Uygun"))</f>
      </c>
      <c r="H33" s="17"/>
      <c r="I33" s="17"/>
      <c r="J33" s="15"/>
      <c r="K33" s="10">
        <f>IF(OR(D33="",F33=""),"",IF(J33="Serbest zaman",0,ROUND(N(H33)*F33*(1+'Parametreler'!$C$8),2)))</f>
      </c>
      <c r="L33" s="10">
        <f>IF(OR(D33="",F33=""),"",IF(J33="Serbest zaman",0,ROUND(N(I33)*F33*(1+'Parametreler'!$C$9),2)))</f>
      </c>
      <c r="M33" s="10">
        <f>IF(K33="","",N(K33)+N(L33))</f>
      </c>
      <c r="N33" s="13">
        <f>IF(D33="","",IF(J33="Serbest zaman",N(H33)*'Parametreler'!$C$12+N(I33)*'Parametreler'!$C$13,0))</f>
      </c>
      <c r="O33" s="13">
        <f>IF(D33="","",SUMIF(C$6:C33,C33,H$6:H33))</f>
      </c>
      <c r="P33" s="11">
        <f>IF(D33="","",IF(O33&gt;'Parametreler'!$C$10,"Sınır aşıldı",IF(O33&gt;='Parametreler'!$C$11,"Sınıra yaklaşıyor","Uygun")))</f>
      </c>
      <c r="Q33" s="14"/>
    </row>
    <row r="34" ht="18" customHeight="1" spans="1:17" x14ac:dyDescent="0.25">
      <c r="A34" s="6">
        <v>29</v>
      </c>
      <c r="B34" s="15"/>
      <c r="C34" s="14"/>
      <c r="D34" s="14"/>
      <c r="E34" s="16"/>
      <c r="F34" s="10">
        <f>IF(OR(D34="",N(E34)=0),"",E34/'Parametreler'!$C$7)</f>
      </c>
      <c r="G34" s="11">
        <f>IF(OR(D34="",N(E34)=0),"",IF(E34&lt;'Parametreler'!$C$6,"Asgari ücretin altında","Uygun"))</f>
      </c>
      <c r="H34" s="17"/>
      <c r="I34" s="17"/>
      <c r="J34" s="15"/>
      <c r="K34" s="10">
        <f>IF(OR(D34="",F34=""),"",IF(J34="Serbest zaman",0,ROUND(N(H34)*F34*(1+'Parametreler'!$C$8),2)))</f>
      </c>
      <c r="L34" s="10">
        <f>IF(OR(D34="",F34=""),"",IF(J34="Serbest zaman",0,ROUND(N(I34)*F34*(1+'Parametreler'!$C$9),2)))</f>
      </c>
      <c r="M34" s="10">
        <f>IF(K34="","",N(K34)+N(L34))</f>
      </c>
      <c r="N34" s="13">
        <f>IF(D34="","",IF(J34="Serbest zaman",N(H34)*'Parametreler'!$C$12+N(I34)*'Parametreler'!$C$13,0))</f>
      </c>
      <c r="O34" s="13">
        <f>IF(D34="","",SUMIF(C$6:C34,C34,H$6:H34))</f>
      </c>
      <c r="P34" s="11">
        <f>IF(D34="","",IF(O34&gt;'Parametreler'!$C$10,"Sınır aşıldı",IF(O34&gt;='Parametreler'!$C$11,"Sınıra yaklaşıyor","Uygun")))</f>
      </c>
      <c r="Q34" s="14"/>
    </row>
    <row r="35" ht="18" customHeight="1" spans="1:17" x14ac:dyDescent="0.25">
      <c r="A35" s="6">
        <v>30</v>
      </c>
      <c r="B35" s="15"/>
      <c r="C35" s="14"/>
      <c r="D35" s="14"/>
      <c r="E35" s="16"/>
      <c r="F35" s="10">
        <f>IF(OR(D35="",N(E35)=0),"",E35/'Parametreler'!$C$7)</f>
      </c>
      <c r="G35" s="11">
        <f>IF(OR(D35="",N(E35)=0),"",IF(E35&lt;'Parametreler'!$C$6,"Asgari ücretin altında","Uygun"))</f>
      </c>
      <c r="H35" s="17"/>
      <c r="I35" s="17"/>
      <c r="J35" s="15"/>
      <c r="K35" s="10">
        <f>IF(OR(D35="",F35=""),"",IF(J35="Serbest zaman",0,ROUND(N(H35)*F35*(1+'Parametreler'!$C$8),2)))</f>
      </c>
      <c r="L35" s="10">
        <f>IF(OR(D35="",F35=""),"",IF(J35="Serbest zaman",0,ROUND(N(I35)*F35*(1+'Parametreler'!$C$9),2)))</f>
      </c>
      <c r="M35" s="10">
        <f>IF(K35="","",N(K35)+N(L35))</f>
      </c>
      <c r="N35" s="13">
        <f>IF(D35="","",IF(J35="Serbest zaman",N(H35)*'Parametreler'!$C$12+N(I35)*'Parametreler'!$C$13,0))</f>
      </c>
      <c r="O35" s="13">
        <f>IF(D35="","",SUMIF(C$6:C35,C35,H$6:H35))</f>
      </c>
      <c r="P35" s="11">
        <f>IF(D35="","",IF(O35&gt;'Parametreler'!$C$10,"Sınır aşıldı",IF(O35&gt;='Parametreler'!$C$11,"Sınıra yaklaşıyor","Uygun")))</f>
      </c>
      <c r="Q35" s="14"/>
    </row>
    <row r="36" ht="18" customHeight="1" spans="1:17" x14ac:dyDescent="0.25">
      <c r="A36" s="6">
        <v>31</v>
      </c>
      <c r="B36" s="15"/>
      <c r="C36" s="14"/>
      <c r="D36" s="14"/>
      <c r="E36" s="16"/>
      <c r="F36" s="10">
        <f>IF(OR(D36="",N(E36)=0),"",E36/'Parametreler'!$C$7)</f>
      </c>
      <c r="G36" s="11">
        <f>IF(OR(D36="",N(E36)=0),"",IF(E36&lt;'Parametreler'!$C$6,"Asgari ücretin altında","Uygun"))</f>
      </c>
      <c r="H36" s="17"/>
      <c r="I36" s="17"/>
      <c r="J36" s="15"/>
      <c r="K36" s="10">
        <f>IF(OR(D36="",F36=""),"",IF(J36="Serbest zaman",0,ROUND(N(H36)*F36*(1+'Parametreler'!$C$8),2)))</f>
      </c>
      <c r="L36" s="10">
        <f>IF(OR(D36="",F36=""),"",IF(J36="Serbest zaman",0,ROUND(N(I36)*F36*(1+'Parametreler'!$C$9),2)))</f>
      </c>
      <c r="M36" s="10">
        <f>IF(K36="","",N(K36)+N(L36))</f>
      </c>
      <c r="N36" s="13">
        <f>IF(D36="","",IF(J36="Serbest zaman",N(H36)*'Parametreler'!$C$12+N(I36)*'Parametreler'!$C$13,0))</f>
      </c>
      <c r="O36" s="13">
        <f>IF(D36="","",SUMIF(C$6:C36,C36,H$6:H36))</f>
      </c>
      <c r="P36" s="11">
        <f>IF(D36="","",IF(O36&gt;'Parametreler'!$C$10,"Sınır aşıldı",IF(O36&gt;='Parametreler'!$C$11,"Sınıra yaklaşıyor","Uygun")))</f>
      </c>
      <c r="Q36" s="14"/>
    </row>
    <row r="37" ht="18" customHeight="1" spans="1:17" x14ac:dyDescent="0.25">
      <c r="A37" s="6">
        <v>32</v>
      </c>
      <c r="B37" s="15"/>
      <c r="C37" s="14"/>
      <c r="D37" s="14"/>
      <c r="E37" s="16"/>
      <c r="F37" s="10">
        <f>IF(OR(D37="",N(E37)=0),"",E37/'Parametreler'!$C$7)</f>
      </c>
      <c r="G37" s="11">
        <f>IF(OR(D37="",N(E37)=0),"",IF(E37&lt;'Parametreler'!$C$6,"Asgari ücretin altında","Uygun"))</f>
      </c>
      <c r="H37" s="17"/>
      <c r="I37" s="17"/>
      <c r="J37" s="15"/>
      <c r="K37" s="10">
        <f>IF(OR(D37="",F37=""),"",IF(J37="Serbest zaman",0,ROUND(N(H37)*F37*(1+'Parametreler'!$C$8),2)))</f>
      </c>
      <c r="L37" s="10">
        <f>IF(OR(D37="",F37=""),"",IF(J37="Serbest zaman",0,ROUND(N(I37)*F37*(1+'Parametreler'!$C$9),2)))</f>
      </c>
      <c r="M37" s="10">
        <f>IF(K37="","",N(K37)+N(L37))</f>
      </c>
      <c r="N37" s="13">
        <f>IF(D37="","",IF(J37="Serbest zaman",N(H37)*'Parametreler'!$C$12+N(I37)*'Parametreler'!$C$13,0))</f>
      </c>
      <c r="O37" s="13">
        <f>IF(D37="","",SUMIF(C$6:C37,C37,H$6:H37))</f>
      </c>
      <c r="P37" s="11">
        <f>IF(D37="","",IF(O37&gt;'Parametreler'!$C$10,"Sınır aşıldı",IF(O37&gt;='Parametreler'!$C$11,"Sınıra yaklaşıyor","Uygun")))</f>
      </c>
      <c r="Q37" s="14"/>
    </row>
    <row r="38" ht="18" customHeight="1" spans="1:17" x14ac:dyDescent="0.25">
      <c r="A38" s="6">
        <v>33</v>
      </c>
      <c r="B38" s="15"/>
      <c r="C38" s="14"/>
      <c r="D38" s="14"/>
      <c r="E38" s="16"/>
      <c r="F38" s="10">
        <f>IF(OR(D38="",N(E38)=0),"",E38/'Parametreler'!$C$7)</f>
      </c>
      <c r="G38" s="11">
        <f>IF(OR(D38="",N(E38)=0),"",IF(E38&lt;'Parametreler'!$C$6,"Asgari ücretin altında","Uygun"))</f>
      </c>
      <c r="H38" s="17"/>
      <c r="I38" s="17"/>
      <c r="J38" s="15"/>
      <c r="K38" s="10">
        <f>IF(OR(D38="",F38=""),"",IF(J38="Serbest zaman",0,ROUND(N(H38)*F38*(1+'Parametreler'!$C$8),2)))</f>
      </c>
      <c r="L38" s="10">
        <f>IF(OR(D38="",F38=""),"",IF(J38="Serbest zaman",0,ROUND(N(I38)*F38*(1+'Parametreler'!$C$9),2)))</f>
      </c>
      <c r="M38" s="10">
        <f>IF(K38="","",N(K38)+N(L38))</f>
      </c>
      <c r="N38" s="13">
        <f>IF(D38="","",IF(J38="Serbest zaman",N(H38)*'Parametreler'!$C$12+N(I38)*'Parametreler'!$C$13,0))</f>
      </c>
      <c r="O38" s="13">
        <f>IF(D38="","",SUMIF(C$6:C38,C38,H$6:H38))</f>
      </c>
      <c r="P38" s="11">
        <f>IF(D38="","",IF(O38&gt;'Parametreler'!$C$10,"Sınır aşıldı",IF(O38&gt;='Parametreler'!$C$11,"Sınıra yaklaşıyor","Uygun")))</f>
      </c>
      <c r="Q38" s="14"/>
    </row>
    <row r="39" ht="18" customHeight="1" spans="1:17" x14ac:dyDescent="0.25">
      <c r="A39" s="6">
        <v>34</v>
      </c>
      <c r="B39" s="15"/>
      <c r="C39" s="14"/>
      <c r="D39" s="14"/>
      <c r="E39" s="16"/>
      <c r="F39" s="10">
        <f>IF(OR(D39="",N(E39)=0),"",E39/'Parametreler'!$C$7)</f>
      </c>
      <c r="G39" s="11">
        <f>IF(OR(D39="",N(E39)=0),"",IF(E39&lt;'Parametreler'!$C$6,"Asgari ücretin altında","Uygun"))</f>
      </c>
      <c r="H39" s="17"/>
      <c r="I39" s="17"/>
      <c r="J39" s="15"/>
      <c r="K39" s="10">
        <f>IF(OR(D39="",F39=""),"",IF(J39="Serbest zaman",0,ROUND(N(H39)*F39*(1+'Parametreler'!$C$8),2)))</f>
      </c>
      <c r="L39" s="10">
        <f>IF(OR(D39="",F39=""),"",IF(J39="Serbest zaman",0,ROUND(N(I39)*F39*(1+'Parametreler'!$C$9),2)))</f>
      </c>
      <c r="M39" s="10">
        <f>IF(K39="","",N(K39)+N(L39))</f>
      </c>
      <c r="N39" s="13">
        <f>IF(D39="","",IF(J39="Serbest zaman",N(H39)*'Parametreler'!$C$12+N(I39)*'Parametreler'!$C$13,0))</f>
      </c>
      <c r="O39" s="13">
        <f>IF(D39="","",SUMIF(C$6:C39,C39,H$6:H39))</f>
      </c>
      <c r="P39" s="11">
        <f>IF(D39="","",IF(O39&gt;'Parametreler'!$C$10,"Sınır aşıldı",IF(O39&gt;='Parametreler'!$C$11,"Sınıra yaklaşıyor","Uygun")))</f>
      </c>
      <c r="Q39" s="14"/>
    </row>
    <row r="40" ht="18" customHeight="1" spans="1:17" x14ac:dyDescent="0.25">
      <c r="A40" s="6">
        <v>35</v>
      </c>
      <c r="B40" s="15"/>
      <c r="C40" s="14"/>
      <c r="D40" s="14"/>
      <c r="E40" s="16"/>
      <c r="F40" s="10">
        <f>IF(OR(D40="",N(E40)=0),"",E40/'Parametreler'!$C$7)</f>
      </c>
      <c r="G40" s="11">
        <f>IF(OR(D40="",N(E40)=0),"",IF(E40&lt;'Parametreler'!$C$6,"Asgari ücretin altında","Uygun"))</f>
      </c>
      <c r="H40" s="17"/>
      <c r="I40" s="17"/>
      <c r="J40" s="15"/>
      <c r="K40" s="10">
        <f>IF(OR(D40="",F40=""),"",IF(J40="Serbest zaman",0,ROUND(N(H40)*F40*(1+'Parametreler'!$C$8),2)))</f>
      </c>
      <c r="L40" s="10">
        <f>IF(OR(D40="",F40=""),"",IF(J40="Serbest zaman",0,ROUND(N(I40)*F40*(1+'Parametreler'!$C$9),2)))</f>
      </c>
      <c r="M40" s="10">
        <f>IF(K40="","",N(K40)+N(L40))</f>
      </c>
      <c r="N40" s="13">
        <f>IF(D40="","",IF(J40="Serbest zaman",N(H40)*'Parametreler'!$C$12+N(I40)*'Parametreler'!$C$13,0))</f>
      </c>
      <c r="O40" s="13">
        <f>IF(D40="","",SUMIF(C$6:C40,C40,H$6:H40))</f>
      </c>
      <c r="P40" s="11">
        <f>IF(D40="","",IF(O40&gt;'Parametreler'!$C$10,"Sınır aşıldı",IF(O40&gt;='Parametreler'!$C$11,"Sınıra yaklaşıyor","Uygun")))</f>
      </c>
      <c r="Q40" s="14"/>
    </row>
    <row r="41" ht="18" customHeight="1" spans="1:17" x14ac:dyDescent="0.25">
      <c r="A41" s="6">
        <v>36</v>
      </c>
      <c r="B41" s="15"/>
      <c r="C41" s="14"/>
      <c r="D41" s="14"/>
      <c r="E41" s="16"/>
      <c r="F41" s="10">
        <f>IF(OR(D41="",N(E41)=0),"",E41/'Parametreler'!$C$7)</f>
      </c>
      <c r="G41" s="11">
        <f>IF(OR(D41="",N(E41)=0),"",IF(E41&lt;'Parametreler'!$C$6,"Asgari ücretin altında","Uygun"))</f>
      </c>
      <c r="H41" s="17"/>
      <c r="I41" s="17"/>
      <c r="J41" s="15"/>
      <c r="K41" s="10">
        <f>IF(OR(D41="",F41=""),"",IF(J41="Serbest zaman",0,ROUND(N(H41)*F41*(1+'Parametreler'!$C$8),2)))</f>
      </c>
      <c r="L41" s="10">
        <f>IF(OR(D41="",F41=""),"",IF(J41="Serbest zaman",0,ROUND(N(I41)*F41*(1+'Parametreler'!$C$9),2)))</f>
      </c>
      <c r="M41" s="10">
        <f>IF(K41="","",N(K41)+N(L41))</f>
      </c>
      <c r="N41" s="13">
        <f>IF(D41="","",IF(J41="Serbest zaman",N(H41)*'Parametreler'!$C$12+N(I41)*'Parametreler'!$C$13,0))</f>
      </c>
      <c r="O41" s="13">
        <f>IF(D41="","",SUMIF(C$6:C41,C41,H$6:H41))</f>
      </c>
      <c r="P41" s="11">
        <f>IF(D41="","",IF(O41&gt;'Parametreler'!$C$10,"Sınır aşıldı",IF(O41&gt;='Parametreler'!$C$11,"Sınıra yaklaşıyor","Uygun")))</f>
      </c>
      <c r="Q41" s="14"/>
    </row>
    <row r="42" ht="18" customHeight="1" spans="1:17" x14ac:dyDescent="0.25">
      <c r="A42" s="6">
        <v>37</v>
      </c>
      <c r="B42" s="15"/>
      <c r="C42" s="14"/>
      <c r="D42" s="14"/>
      <c r="E42" s="16"/>
      <c r="F42" s="10">
        <f>IF(OR(D42="",N(E42)=0),"",E42/'Parametreler'!$C$7)</f>
      </c>
      <c r="G42" s="11">
        <f>IF(OR(D42="",N(E42)=0),"",IF(E42&lt;'Parametreler'!$C$6,"Asgari ücretin altında","Uygun"))</f>
      </c>
      <c r="H42" s="17"/>
      <c r="I42" s="17"/>
      <c r="J42" s="15"/>
      <c r="K42" s="10">
        <f>IF(OR(D42="",F42=""),"",IF(J42="Serbest zaman",0,ROUND(N(H42)*F42*(1+'Parametreler'!$C$8),2)))</f>
      </c>
      <c r="L42" s="10">
        <f>IF(OR(D42="",F42=""),"",IF(J42="Serbest zaman",0,ROUND(N(I42)*F42*(1+'Parametreler'!$C$9),2)))</f>
      </c>
      <c r="M42" s="10">
        <f>IF(K42="","",N(K42)+N(L42))</f>
      </c>
      <c r="N42" s="13">
        <f>IF(D42="","",IF(J42="Serbest zaman",N(H42)*'Parametreler'!$C$12+N(I42)*'Parametreler'!$C$13,0))</f>
      </c>
      <c r="O42" s="13">
        <f>IF(D42="","",SUMIF(C$6:C42,C42,H$6:H42))</f>
      </c>
      <c r="P42" s="11">
        <f>IF(D42="","",IF(O42&gt;'Parametreler'!$C$10,"Sınır aşıldı",IF(O42&gt;='Parametreler'!$C$11,"Sınıra yaklaşıyor","Uygun")))</f>
      </c>
      <c r="Q42" s="14"/>
    </row>
    <row r="43" ht="18" customHeight="1" spans="1:17" x14ac:dyDescent="0.25">
      <c r="A43" s="6">
        <v>38</v>
      </c>
      <c r="B43" s="15"/>
      <c r="C43" s="14"/>
      <c r="D43" s="14"/>
      <c r="E43" s="16"/>
      <c r="F43" s="10">
        <f>IF(OR(D43="",N(E43)=0),"",E43/'Parametreler'!$C$7)</f>
      </c>
      <c r="G43" s="11">
        <f>IF(OR(D43="",N(E43)=0),"",IF(E43&lt;'Parametreler'!$C$6,"Asgari ücretin altında","Uygun"))</f>
      </c>
      <c r="H43" s="17"/>
      <c r="I43" s="17"/>
      <c r="J43" s="15"/>
      <c r="K43" s="10">
        <f>IF(OR(D43="",F43=""),"",IF(J43="Serbest zaman",0,ROUND(N(H43)*F43*(1+'Parametreler'!$C$8),2)))</f>
      </c>
      <c r="L43" s="10">
        <f>IF(OR(D43="",F43=""),"",IF(J43="Serbest zaman",0,ROUND(N(I43)*F43*(1+'Parametreler'!$C$9),2)))</f>
      </c>
      <c r="M43" s="10">
        <f>IF(K43="","",N(K43)+N(L43))</f>
      </c>
      <c r="N43" s="13">
        <f>IF(D43="","",IF(J43="Serbest zaman",N(H43)*'Parametreler'!$C$12+N(I43)*'Parametreler'!$C$13,0))</f>
      </c>
      <c r="O43" s="13">
        <f>IF(D43="","",SUMIF(C$6:C43,C43,H$6:H43))</f>
      </c>
      <c r="P43" s="11">
        <f>IF(D43="","",IF(O43&gt;'Parametreler'!$C$10,"Sınır aşıldı",IF(O43&gt;='Parametreler'!$C$11,"Sınıra yaklaşıyor","Uygun")))</f>
      </c>
      <c r="Q43" s="14"/>
    </row>
    <row r="44" ht="18" customHeight="1" spans="1:17" x14ac:dyDescent="0.25">
      <c r="A44" s="6">
        <v>39</v>
      </c>
      <c r="B44" s="15"/>
      <c r="C44" s="14"/>
      <c r="D44" s="14"/>
      <c r="E44" s="16"/>
      <c r="F44" s="10">
        <f>IF(OR(D44="",N(E44)=0),"",E44/'Parametreler'!$C$7)</f>
      </c>
      <c r="G44" s="11">
        <f>IF(OR(D44="",N(E44)=0),"",IF(E44&lt;'Parametreler'!$C$6,"Asgari ücretin altında","Uygun"))</f>
      </c>
      <c r="H44" s="17"/>
      <c r="I44" s="17"/>
      <c r="J44" s="15"/>
      <c r="K44" s="10">
        <f>IF(OR(D44="",F44=""),"",IF(J44="Serbest zaman",0,ROUND(N(H44)*F44*(1+'Parametreler'!$C$8),2)))</f>
      </c>
      <c r="L44" s="10">
        <f>IF(OR(D44="",F44=""),"",IF(J44="Serbest zaman",0,ROUND(N(I44)*F44*(1+'Parametreler'!$C$9),2)))</f>
      </c>
      <c r="M44" s="10">
        <f>IF(K44="","",N(K44)+N(L44))</f>
      </c>
      <c r="N44" s="13">
        <f>IF(D44="","",IF(J44="Serbest zaman",N(H44)*'Parametreler'!$C$12+N(I44)*'Parametreler'!$C$13,0))</f>
      </c>
      <c r="O44" s="13">
        <f>IF(D44="","",SUMIF(C$6:C44,C44,H$6:H44))</f>
      </c>
      <c r="P44" s="11">
        <f>IF(D44="","",IF(O44&gt;'Parametreler'!$C$10,"Sınır aşıldı",IF(O44&gt;='Parametreler'!$C$11,"Sınıra yaklaşıyor","Uygun")))</f>
      </c>
      <c r="Q44" s="14"/>
    </row>
    <row r="45" ht="18" customHeight="1" spans="1:17" x14ac:dyDescent="0.25">
      <c r="A45" s="6">
        <v>40</v>
      </c>
      <c r="B45" s="15"/>
      <c r="C45" s="14"/>
      <c r="D45" s="14"/>
      <c r="E45" s="16"/>
      <c r="F45" s="10">
        <f>IF(OR(D45="",N(E45)=0),"",E45/'Parametreler'!$C$7)</f>
      </c>
      <c r="G45" s="11">
        <f>IF(OR(D45="",N(E45)=0),"",IF(E45&lt;'Parametreler'!$C$6,"Asgari ücretin altında","Uygun"))</f>
      </c>
      <c r="H45" s="17"/>
      <c r="I45" s="17"/>
      <c r="J45" s="15"/>
      <c r="K45" s="10">
        <f>IF(OR(D45="",F45=""),"",IF(J45="Serbest zaman",0,ROUND(N(H45)*F45*(1+'Parametreler'!$C$8),2)))</f>
      </c>
      <c r="L45" s="10">
        <f>IF(OR(D45="",F45=""),"",IF(J45="Serbest zaman",0,ROUND(N(I45)*F45*(1+'Parametreler'!$C$9),2)))</f>
      </c>
      <c r="M45" s="10">
        <f>IF(K45="","",N(K45)+N(L45))</f>
      </c>
      <c r="N45" s="13">
        <f>IF(D45="","",IF(J45="Serbest zaman",N(H45)*'Parametreler'!$C$12+N(I45)*'Parametreler'!$C$13,0))</f>
      </c>
      <c r="O45" s="13">
        <f>IF(D45="","",SUMIF(C$6:C45,C45,H$6:H45))</f>
      </c>
      <c r="P45" s="11">
        <f>IF(D45="","",IF(O45&gt;'Parametreler'!$C$10,"Sınır aşıldı",IF(O45&gt;='Parametreler'!$C$11,"Sınıra yaklaşıyor","Uygun")))</f>
      </c>
      <c r="Q45" s="14"/>
    </row>
    <row r="46" ht="18" customHeight="1" spans="1:17" x14ac:dyDescent="0.25">
      <c r="A46" s="6">
        <v>41</v>
      </c>
      <c r="B46" s="15"/>
      <c r="C46" s="14"/>
      <c r="D46" s="14"/>
      <c r="E46" s="16"/>
      <c r="F46" s="10">
        <f>IF(OR(D46="",N(E46)=0),"",E46/'Parametreler'!$C$7)</f>
      </c>
      <c r="G46" s="11">
        <f>IF(OR(D46="",N(E46)=0),"",IF(E46&lt;'Parametreler'!$C$6,"Asgari ücretin altında","Uygun"))</f>
      </c>
      <c r="H46" s="17"/>
      <c r="I46" s="17"/>
      <c r="J46" s="15"/>
      <c r="K46" s="10">
        <f>IF(OR(D46="",F46=""),"",IF(J46="Serbest zaman",0,ROUND(N(H46)*F46*(1+'Parametreler'!$C$8),2)))</f>
      </c>
      <c r="L46" s="10">
        <f>IF(OR(D46="",F46=""),"",IF(J46="Serbest zaman",0,ROUND(N(I46)*F46*(1+'Parametreler'!$C$9),2)))</f>
      </c>
      <c r="M46" s="10">
        <f>IF(K46="","",N(K46)+N(L46))</f>
      </c>
      <c r="N46" s="13">
        <f>IF(D46="","",IF(J46="Serbest zaman",N(H46)*'Parametreler'!$C$12+N(I46)*'Parametreler'!$C$13,0))</f>
      </c>
      <c r="O46" s="13">
        <f>IF(D46="","",SUMIF(C$6:C46,C46,H$6:H46))</f>
      </c>
      <c r="P46" s="11">
        <f>IF(D46="","",IF(O46&gt;'Parametreler'!$C$10,"Sınır aşıldı",IF(O46&gt;='Parametreler'!$C$11,"Sınıra yaklaşıyor","Uygun")))</f>
      </c>
      <c r="Q46" s="14"/>
    </row>
    <row r="47" ht="18" customHeight="1" spans="1:17" x14ac:dyDescent="0.25">
      <c r="A47" s="6">
        <v>42</v>
      </c>
      <c r="B47" s="15"/>
      <c r="C47" s="14"/>
      <c r="D47" s="14"/>
      <c r="E47" s="16"/>
      <c r="F47" s="10">
        <f>IF(OR(D47="",N(E47)=0),"",E47/'Parametreler'!$C$7)</f>
      </c>
      <c r="G47" s="11">
        <f>IF(OR(D47="",N(E47)=0),"",IF(E47&lt;'Parametreler'!$C$6,"Asgari ücretin altında","Uygun"))</f>
      </c>
      <c r="H47" s="17"/>
      <c r="I47" s="17"/>
      <c r="J47" s="15"/>
      <c r="K47" s="10">
        <f>IF(OR(D47="",F47=""),"",IF(J47="Serbest zaman",0,ROUND(N(H47)*F47*(1+'Parametreler'!$C$8),2)))</f>
      </c>
      <c r="L47" s="10">
        <f>IF(OR(D47="",F47=""),"",IF(J47="Serbest zaman",0,ROUND(N(I47)*F47*(1+'Parametreler'!$C$9),2)))</f>
      </c>
      <c r="M47" s="10">
        <f>IF(K47="","",N(K47)+N(L47))</f>
      </c>
      <c r="N47" s="13">
        <f>IF(D47="","",IF(J47="Serbest zaman",N(H47)*'Parametreler'!$C$12+N(I47)*'Parametreler'!$C$13,0))</f>
      </c>
      <c r="O47" s="13">
        <f>IF(D47="","",SUMIF(C$6:C47,C47,H$6:H47))</f>
      </c>
      <c r="P47" s="11">
        <f>IF(D47="","",IF(O47&gt;'Parametreler'!$C$10,"Sınır aşıldı",IF(O47&gt;='Parametreler'!$C$11,"Sınıra yaklaşıyor","Uygun")))</f>
      </c>
      <c r="Q47" s="14"/>
    </row>
    <row r="48" ht="18" customHeight="1" spans="1:17" x14ac:dyDescent="0.25">
      <c r="A48" s="6">
        <v>43</v>
      </c>
      <c r="B48" s="15"/>
      <c r="C48" s="14"/>
      <c r="D48" s="14"/>
      <c r="E48" s="16"/>
      <c r="F48" s="10">
        <f>IF(OR(D48="",N(E48)=0),"",E48/'Parametreler'!$C$7)</f>
      </c>
      <c r="G48" s="11">
        <f>IF(OR(D48="",N(E48)=0),"",IF(E48&lt;'Parametreler'!$C$6,"Asgari ücretin altında","Uygun"))</f>
      </c>
      <c r="H48" s="17"/>
      <c r="I48" s="17"/>
      <c r="J48" s="15"/>
      <c r="K48" s="10">
        <f>IF(OR(D48="",F48=""),"",IF(J48="Serbest zaman",0,ROUND(N(H48)*F48*(1+'Parametreler'!$C$8),2)))</f>
      </c>
      <c r="L48" s="10">
        <f>IF(OR(D48="",F48=""),"",IF(J48="Serbest zaman",0,ROUND(N(I48)*F48*(1+'Parametreler'!$C$9),2)))</f>
      </c>
      <c r="M48" s="10">
        <f>IF(K48="","",N(K48)+N(L48))</f>
      </c>
      <c r="N48" s="13">
        <f>IF(D48="","",IF(J48="Serbest zaman",N(H48)*'Parametreler'!$C$12+N(I48)*'Parametreler'!$C$13,0))</f>
      </c>
      <c r="O48" s="13">
        <f>IF(D48="","",SUMIF(C$6:C48,C48,H$6:H48))</f>
      </c>
      <c r="P48" s="11">
        <f>IF(D48="","",IF(O48&gt;'Parametreler'!$C$10,"Sınır aşıldı",IF(O48&gt;='Parametreler'!$C$11,"Sınıra yaklaşıyor","Uygun")))</f>
      </c>
      <c r="Q48" s="14"/>
    </row>
    <row r="49" ht="18" customHeight="1" spans="1:17" x14ac:dyDescent="0.25">
      <c r="A49" s="6">
        <v>44</v>
      </c>
      <c r="B49" s="15"/>
      <c r="C49" s="14"/>
      <c r="D49" s="14"/>
      <c r="E49" s="16"/>
      <c r="F49" s="10">
        <f>IF(OR(D49="",N(E49)=0),"",E49/'Parametreler'!$C$7)</f>
      </c>
      <c r="G49" s="11">
        <f>IF(OR(D49="",N(E49)=0),"",IF(E49&lt;'Parametreler'!$C$6,"Asgari ücretin altında","Uygun"))</f>
      </c>
      <c r="H49" s="17"/>
      <c r="I49" s="17"/>
      <c r="J49" s="15"/>
      <c r="K49" s="10">
        <f>IF(OR(D49="",F49=""),"",IF(J49="Serbest zaman",0,ROUND(N(H49)*F49*(1+'Parametreler'!$C$8),2)))</f>
      </c>
      <c r="L49" s="10">
        <f>IF(OR(D49="",F49=""),"",IF(J49="Serbest zaman",0,ROUND(N(I49)*F49*(1+'Parametreler'!$C$9),2)))</f>
      </c>
      <c r="M49" s="10">
        <f>IF(K49="","",N(K49)+N(L49))</f>
      </c>
      <c r="N49" s="13">
        <f>IF(D49="","",IF(J49="Serbest zaman",N(H49)*'Parametreler'!$C$12+N(I49)*'Parametreler'!$C$13,0))</f>
      </c>
      <c r="O49" s="13">
        <f>IF(D49="","",SUMIF(C$6:C49,C49,H$6:H49))</f>
      </c>
      <c r="P49" s="11">
        <f>IF(D49="","",IF(O49&gt;'Parametreler'!$C$10,"Sınır aşıldı",IF(O49&gt;='Parametreler'!$C$11,"Sınıra yaklaşıyor","Uygun")))</f>
      </c>
      <c r="Q49" s="14"/>
    </row>
    <row r="50" ht="18" customHeight="1" spans="1:17" x14ac:dyDescent="0.25">
      <c r="A50" s="6">
        <v>45</v>
      </c>
      <c r="B50" s="15"/>
      <c r="C50" s="14"/>
      <c r="D50" s="14"/>
      <c r="E50" s="16"/>
      <c r="F50" s="10">
        <f>IF(OR(D50="",N(E50)=0),"",E50/'Parametreler'!$C$7)</f>
      </c>
      <c r="G50" s="11">
        <f>IF(OR(D50="",N(E50)=0),"",IF(E50&lt;'Parametreler'!$C$6,"Asgari ücretin altında","Uygun"))</f>
      </c>
      <c r="H50" s="17"/>
      <c r="I50" s="17"/>
      <c r="J50" s="15"/>
      <c r="K50" s="10">
        <f>IF(OR(D50="",F50=""),"",IF(J50="Serbest zaman",0,ROUND(N(H50)*F50*(1+'Parametreler'!$C$8),2)))</f>
      </c>
      <c r="L50" s="10">
        <f>IF(OR(D50="",F50=""),"",IF(J50="Serbest zaman",0,ROUND(N(I50)*F50*(1+'Parametreler'!$C$9),2)))</f>
      </c>
      <c r="M50" s="10">
        <f>IF(K50="","",N(K50)+N(L50))</f>
      </c>
      <c r="N50" s="13">
        <f>IF(D50="","",IF(J50="Serbest zaman",N(H50)*'Parametreler'!$C$12+N(I50)*'Parametreler'!$C$13,0))</f>
      </c>
      <c r="O50" s="13">
        <f>IF(D50="","",SUMIF(C$6:C50,C50,H$6:H50))</f>
      </c>
      <c r="P50" s="11">
        <f>IF(D50="","",IF(O50&gt;'Parametreler'!$C$10,"Sınır aşıldı",IF(O50&gt;='Parametreler'!$C$11,"Sınıra yaklaşıyor","Uygun")))</f>
      </c>
      <c r="Q50" s="14"/>
    </row>
    <row r="51" ht="18" customHeight="1" spans="1:17" x14ac:dyDescent="0.25">
      <c r="A51" s="6">
        <v>46</v>
      </c>
      <c r="B51" s="15"/>
      <c r="C51" s="14"/>
      <c r="D51" s="14"/>
      <c r="E51" s="16"/>
      <c r="F51" s="10">
        <f>IF(OR(D51="",N(E51)=0),"",E51/'Parametreler'!$C$7)</f>
      </c>
      <c r="G51" s="11">
        <f>IF(OR(D51="",N(E51)=0),"",IF(E51&lt;'Parametreler'!$C$6,"Asgari ücretin altında","Uygun"))</f>
      </c>
      <c r="H51" s="17"/>
      <c r="I51" s="17"/>
      <c r="J51" s="15"/>
      <c r="K51" s="10">
        <f>IF(OR(D51="",F51=""),"",IF(J51="Serbest zaman",0,ROUND(N(H51)*F51*(1+'Parametreler'!$C$8),2)))</f>
      </c>
      <c r="L51" s="10">
        <f>IF(OR(D51="",F51=""),"",IF(J51="Serbest zaman",0,ROUND(N(I51)*F51*(1+'Parametreler'!$C$9),2)))</f>
      </c>
      <c r="M51" s="10">
        <f>IF(K51="","",N(K51)+N(L51))</f>
      </c>
      <c r="N51" s="13">
        <f>IF(D51="","",IF(J51="Serbest zaman",N(H51)*'Parametreler'!$C$12+N(I51)*'Parametreler'!$C$13,0))</f>
      </c>
      <c r="O51" s="13">
        <f>IF(D51="","",SUMIF(C$6:C51,C51,H$6:H51))</f>
      </c>
      <c r="P51" s="11">
        <f>IF(D51="","",IF(O51&gt;'Parametreler'!$C$10,"Sınır aşıldı",IF(O51&gt;='Parametreler'!$C$11,"Sınıra yaklaşıyor","Uygun")))</f>
      </c>
      <c r="Q51" s="14"/>
    </row>
    <row r="52" ht="18" customHeight="1" spans="1:17" x14ac:dyDescent="0.25">
      <c r="A52" s="6">
        <v>47</v>
      </c>
      <c r="B52" s="15"/>
      <c r="C52" s="14"/>
      <c r="D52" s="14"/>
      <c r="E52" s="16"/>
      <c r="F52" s="10">
        <f>IF(OR(D52="",N(E52)=0),"",E52/'Parametreler'!$C$7)</f>
      </c>
      <c r="G52" s="11">
        <f>IF(OR(D52="",N(E52)=0),"",IF(E52&lt;'Parametreler'!$C$6,"Asgari ücretin altında","Uygun"))</f>
      </c>
      <c r="H52" s="17"/>
      <c r="I52" s="17"/>
      <c r="J52" s="15"/>
      <c r="K52" s="10">
        <f>IF(OR(D52="",F52=""),"",IF(J52="Serbest zaman",0,ROUND(N(H52)*F52*(1+'Parametreler'!$C$8),2)))</f>
      </c>
      <c r="L52" s="10">
        <f>IF(OR(D52="",F52=""),"",IF(J52="Serbest zaman",0,ROUND(N(I52)*F52*(1+'Parametreler'!$C$9),2)))</f>
      </c>
      <c r="M52" s="10">
        <f>IF(K52="","",N(K52)+N(L52))</f>
      </c>
      <c r="N52" s="13">
        <f>IF(D52="","",IF(J52="Serbest zaman",N(H52)*'Parametreler'!$C$12+N(I52)*'Parametreler'!$C$13,0))</f>
      </c>
      <c r="O52" s="13">
        <f>IF(D52="","",SUMIF(C$6:C52,C52,H$6:H52))</f>
      </c>
      <c r="P52" s="11">
        <f>IF(D52="","",IF(O52&gt;'Parametreler'!$C$10,"Sınır aşıldı",IF(O52&gt;='Parametreler'!$C$11,"Sınıra yaklaşıyor","Uygun")))</f>
      </c>
      <c r="Q52" s="14"/>
    </row>
    <row r="53" ht="18" customHeight="1" spans="1:17" x14ac:dyDescent="0.25">
      <c r="A53" s="6">
        <v>48</v>
      </c>
      <c r="B53" s="15"/>
      <c r="C53" s="14"/>
      <c r="D53" s="14"/>
      <c r="E53" s="16"/>
      <c r="F53" s="10">
        <f>IF(OR(D53="",N(E53)=0),"",E53/'Parametreler'!$C$7)</f>
      </c>
      <c r="G53" s="11">
        <f>IF(OR(D53="",N(E53)=0),"",IF(E53&lt;'Parametreler'!$C$6,"Asgari ücretin altında","Uygun"))</f>
      </c>
      <c r="H53" s="17"/>
      <c r="I53" s="17"/>
      <c r="J53" s="15"/>
      <c r="K53" s="10">
        <f>IF(OR(D53="",F53=""),"",IF(J53="Serbest zaman",0,ROUND(N(H53)*F53*(1+'Parametreler'!$C$8),2)))</f>
      </c>
      <c r="L53" s="10">
        <f>IF(OR(D53="",F53=""),"",IF(J53="Serbest zaman",0,ROUND(N(I53)*F53*(1+'Parametreler'!$C$9),2)))</f>
      </c>
      <c r="M53" s="10">
        <f>IF(K53="","",N(K53)+N(L53))</f>
      </c>
      <c r="N53" s="13">
        <f>IF(D53="","",IF(J53="Serbest zaman",N(H53)*'Parametreler'!$C$12+N(I53)*'Parametreler'!$C$13,0))</f>
      </c>
      <c r="O53" s="13">
        <f>IF(D53="","",SUMIF(C$6:C53,C53,H$6:H53))</f>
      </c>
      <c r="P53" s="11">
        <f>IF(D53="","",IF(O53&gt;'Parametreler'!$C$10,"Sınır aşıldı",IF(O53&gt;='Parametreler'!$C$11,"Sınıra yaklaşıyor","Uygun")))</f>
      </c>
      <c r="Q53" s="14"/>
    </row>
    <row r="54" ht="18" customHeight="1" spans="1:17" x14ac:dyDescent="0.25">
      <c r="A54" s="6">
        <v>49</v>
      </c>
      <c r="B54" s="15"/>
      <c r="C54" s="14"/>
      <c r="D54" s="14"/>
      <c r="E54" s="16"/>
      <c r="F54" s="10">
        <f>IF(OR(D54="",N(E54)=0),"",E54/'Parametreler'!$C$7)</f>
      </c>
      <c r="G54" s="11">
        <f>IF(OR(D54="",N(E54)=0),"",IF(E54&lt;'Parametreler'!$C$6,"Asgari ücretin altında","Uygun"))</f>
      </c>
      <c r="H54" s="17"/>
      <c r="I54" s="17"/>
      <c r="J54" s="15"/>
      <c r="K54" s="10">
        <f>IF(OR(D54="",F54=""),"",IF(J54="Serbest zaman",0,ROUND(N(H54)*F54*(1+'Parametreler'!$C$8),2)))</f>
      </c>
      <c r="L54" s="10">
        <f>IF(OR(D54="",F54=""),"",IF(J54="Serbest zaman",0,ROUND(N(I54)*F54*(1+'Parametreler'!$C$9),2)))</f>
      </c>
      <c r="M54" s="10">
        <f>IF(K54="","",N(K54)+N(L54))</f>
      </c>
      <c r="N54" s="13">
        <f>IF(D54="","",IF(J54="Serbest zaman",N(H54)*'Parametreler'!$C$12+N(I54)*'Parametreler'!$C$13,0))</f>
      </c>
      <c r="O54" s="13">
        <f>IF(D54="","",SUMIF(C$6:C54,C54,H$6:H54))</f>
      </c>
      <c r="P54" s="11">
        <f>IF(D54="","",IF(O54&gt;'Parametreler'!$C$10,"Sınır aşıldı",IF(O54&gt;='Parametreler'!$C$11,"Sınıra yaklaşıyor","Uygun")))</f>
      </c>
      <c r="Q54" s="14"/>
    </row>
    <row r="55" ht="18" customHeight="1" spans="1:17" x14ac:dyDescent="0.25">
      <c r="A55" s="6">
        <v>50</v>
      </c>
      <c r="B55" s="15"/>
      <c r="C55" s="14"/>
      <c r="D55" s="14"/>
      <c r="E55" s="16"/>
      <c r="F55" s="10">
        <f>IF(OR(D55="",N(E55)=0),"",E55/'Parametreler'!$C$7)</f>
      </c>
      <c r="G55" s="11">
        <f>IF(OR(D55="",N(E55)=0),"",IF(E55&lt;'Parametreler'!$C$6,"Asgari ücretin altında","Uygun"))</f>
      </c>
      <c r="H55" s="17"/>
      <c r="I55" s="17"/>
      <c r="J55" s="15"/>
      <c r="K55" s="10">
        <f>IF(OR(D55="",F55=""),"",IF(J55="Serbest zaman",0,ROUND(N(H55)*F55*(1+'Parametreler'!$C$8),2)))</f>
      </c>
      <c r="L55" s="10">
        <f>IF(OR(D55="",F55=""),"",IF(J55="Serbest zaman",0,ROUND(N(I55)*F55*(1+'Parametreler'!$C$9),2)))</f>
      </c>
      <c r="M55" s="10">
        <f>IF(K55="","",N(K55)+N(L55))</f>
      </c>
      <c r="N55" s="13">
        <f>IF(D55="","",IF(J55="Serbest zaman",N(H55)*'Parametreler'!$C$12+N(I55)*'Parametreler'!$C$13,0))</f>
      </c>
      <c r="O55" s="13">
        <f>IF(D55="","",SUMIF(C$6:C55,C55,H$6:H55))</f>
      </c>
      <c r="P55" s="11">
        <f>IF(D55="","",IF(O55&gt;'Parametreler'!$C$10,"Sınır aşıldı",IF(O55&gt;='Parametreler'!$C$11,"Sınıra yaklaşıyor","Uygun")))</f>
      </c>
      <c r="Q55" s="14"/>
    </row>
    <row r="56" ht="18" customHeight="1" spans="1:17" x14ac:dyDescent="0.25">
      <c r="A56" s="6">
        <v>51</v>
      </c>
      <c r="B56" s="15"/>
      <c r="C56" s="14"/>
      <c r="D56" s="14"/>
      <c r="E56" s="16"/>
      <c r="F56" s="10">
        <f>IF(OR(D56="",N(E56)=0),"",E56/'Parametreler'!$C$7)</f>
      </c>
      <c r="G56" s="11">
        <f>IF(OR(D56="",N(E56)=0),"",IF(E56&lt;'Parametreler'!$C$6,"Asgari ücretin altında","Uygun"))</f>
      </c>
      <c r="H56" s="17"/>
      <c r="I56" s="17"/>
      <c r="J56" s="15"/>
      <c r="K56" s="10">
        <f>IF(OR(D56="",F56=""),"",IF(J56="Serbest zaman",0,ROUND(N(H56)*F56*(1+'Parametreler'!$C$8),2)))</f>
      </c>
      <c r="L56" s="10">
        <f>IF(OR(D56="",F56=""),"",IF(J56="Serbest zaman",0,ROUND(N(I56)*F56*(1+'Parametreler'!$C$9),2)))</f>
      </c>
      <c r="M56" s="10">
        <f>IF(K56="","",N(K56)+N(L56))</f>
      </c>
      <c r="N56" s="13">
        <f>IF(D56="","",IF(J56="Serbest zaman",N(H56)*'Parametreler'!$C$12+N(I56)*'Parametreler'!$C$13,0))</f>
      </c>
      <c r="O56" s="13">
        <f>IF(D56="","",SUMIF(C$6:C56,C56,H$6:H56))</f>
      </c>
      <c r="P56" s="11">
        <f>IF(D56="","",IF(O56&gt;'Parametreler'!$C$10,"Sınır aşıldı",IF(O56&gt;='Parametreler'!$C$11,"Sınıra yaklaşıyor","Uygun")))</f>
      </c>
      <c r="Q56" s="14"/>
    </row>
    <row r="57" ht="18" customHeight="1" spans="1:17" x14ac:dyDescent="0.25">
      <c r="A57" s="6">
        <v>52</v>
      </c>
      <c r="B57" s="15"/>
      <c r="C57" s="14"/>
      <c r="D57" s="14"/>
      <c r="E57" s="16"/>
      <c r="F57" s="10">
        <f>IF(OR(D57="",N(E57)=0),"",E57/'Parametreler'!$C$7)</f>
      </c>
      <c r="G57" s="11">
        <f>IF(OR(D57="",N(E57)=0),"",IF(E57&lt;'Parametreler'!$C$6,"Asgari ücretin altında","Uygun"))</f>
      </c>
      <c r="H57" s="17"/>
      <c r="I57" s="17"/>
      <c r="J57" s="15"/>
      <c r="K57" s="10">
        <f>IF(OR(D57="",F57=""),"",IF(J57="Serbest zaman",0,ROUND(N(H57)*F57*(1+'Parametreler'!$C$8),2)))</f>
      </c>
      <c r="L57" s="10">
        <f>IF(OR(D57="",F57=""),"",IF(J57="Serbest zaman",0,ROUND(N(I57)*F57*(1+'Parametreler'!$C$9),2)))</f>
      </c>
      <c r="M57" s="10">
        <f>IF(K57="","",N(K57)+N(L57))</f>
      </c>
      <c r="N57" s="13">
        <f>IF(D57="","",IF(J57="Serbest zaman",N(H57)*'Parametreler'!$C$12+N(I57)*'Parametreler'!$C$13,0))</f>
      </c>
      <c r="O57" s="13">
        <f>IF(D57="","",SUMIF(C$6:C57,C57,H$6:H57))</f>
      </c>
      <c r="P57" s="11">
        <f>IF(D57="","",IF(O57&gt;'Parametreler'!$C$10,"Sınır aşıldı",IF(O57&gt;='Parametreler'!$C$11,"Sınıra yaklaşıyor","Uygun")))</f>
      </c>
      <c r="Q57" s="14"/>
    </row>
    <row r="58" ht="18" customHeight="1" spans="1:17" x14ac:dyDescent="0.25">
      <c r="A58" s="6">
        <v>53</v>
      </c>
      <c r="B58" s="15"/>
      <c r="C58" s="14"/>
      <c r="D58" s="14"/>
      <c r="E58" s="16"/>
      <c r="F58" s="10">
        <f>IF(OR(D58="",N(E58)=0),"",E58/'Parametreler'!$C$7)</f>
      </c>
      <c r="G58" s="11">
        <f>IF(OR(D58="",N(E58)=0),"",IF(E58&lt;'Parametreler'!$C$6,"Asgari ücretin altında","Uygun"))</f>
      </c>
      <c r="H58" s="17"/>
      <c r="I58" s="17"/>
      <c r="J58" s="15"/>
      <c r="K58" s="10">
        <f>IF(OR(D58="",F58=""),"",IF(J58="Serbest zaman",0,ROUND(N(H58)*F58*(1+'Parametreler'!$C$8),2)))</f>
      </c>
      <c r="L58" s="10">
        <f>IF(OR(D58="",F58=""),"",IF(J58="Serbest zaman",0,ROUND(N(I58)*F58*(1+'Parametreler'!$C$9),2)))</f>
      </c>
      <c r="M58" s="10">
        <f>IF(K58="","",N(K58)+N(L58))</f>
      </c>
      <c r="N58" s="13">
        <f>IF(D58="","",IF(J58="Serbest zaman",N(H58)*'Parametreler'!$C$12+N(I58)*'Parametreler'!$C$13,0))</f>
      </c>
      <c r="O58" s="13">
        <f>IF(D58="","",SUMIF(C$6:C58,C58,H$6:H58))</f>
      </c>
      <c r="P58" s="11">
        <f>IF(D58="","",IF(O58&gt;'Parametreler'!$C$10,"Sınır aşıldı",IF(O58&gt;='Parametreler'!$C$11,"Sınıra yaklaşıyor","Uygun")))</f>
      </c>
      <c r="Q58" s="14"/>
    </row>
    <row r="59" ht="18" customHeight="1" spans="1:17" x14ac:dyDescent="0.25">
      <c r="A59" s="6">
        <v>54</v>
      </c>
      <c r="B59" s="15"/>
      <c r="C59" s="14"/>
      <c r="D59" s="14"/>
      <c r="E59" s="16"/>
      <c r="F59" s="10">
        <f>IF(OR(D59="",N(E59)=0),"",E59/'Parametreler'!$C$7)</f>
      </c>
      <c r="G59" s="11">
        <f>IF(OR(D59="",N(E59)=0),"",IF(E59&lt;'Parametreler'!$C$6,"Asgari ücretin altında","Uygun"))</f>
      </c>
      <c r="H59" s="17"/>
      <c r="I59" s="17"/>
      <c r="J59" s="15"/>
      <c r="K59" s="10">
        <f>IF(OR(D59="",F59=""),"",IF(J59="Serbest zaman",0,ROUND(N(H59)*F59*(1+'Parametreler'!$C$8),2)))</f>
      </c>
      <c r="L59" s="10">
        <f>IF(OR(D59="",F59=""),"",IF(J59="Serbest zaman",0,ROUND(N(I59)*F59*(1+'Parametreler'!$C$9),2)))</f>
      </c>
      <c r="M59" s="10">
        <f>IF(K59="","",N(K59)+N(L59))</f>
      </c>
      <c r="N59" s="13">
        <f>IF(D59="","",IF(J59="Serbest zaman",N(H59)*'Parametreler'!$C$12+N(I59)*'Parametreler'!$C$13,0))</f>
      </c>
      <c r="O59" s="13">
        <f>IF(D59="","",SUMIF(C$6:C59,C59,H$6:H59))</f>
      </c>
      <c r="P59" s="11">
        <f>IF(D59="","",IF(O59&gt;'Parametreler'!$C$10,"Sınır aşıldı",IF(O59&gt;='Parametreler'!$C$11,"Sınıra yaklaşıyor","Uygun")))</f>
      </c>
      <c r="Q59" s="14"/>
    </row>
    <row r="60" ht="18" customHeight="1" spans="1:17" x14ac:dyDescent="0.25">
      <c r="A60" s="6">
        <v>55</v>
      </c>
      <c r="B60" s="15"/>
      <c r="C60" s="14"/>
      <c r="D60" s="14"/>
      <c r="E60" s="16"/>
      <c r="F60" s="10">
        <f>IF(OR(D60="",N(E60)=0),"",E60/'Parametreler'!$C$7)</f>
      </c>
      <c r="G60" s="11">
        <f>IF(OR(D60="",N(E60)=0),"",IF(E60&lt;'Parametreler'!$C$6,"Asgari ücretin altında","Uygun"))</f>
      </c>
      <c r="H60" s="17"/>
      <c r="I60" s="17"/>
      <c r="J60" s="15"/>
      <c r="K60" s="10">
        <f>IF(OR(D60="",F60=""),"",IF(J60="Serbest zaman",0,ROUND(N(H60)*F60*(1+'Parametreler'!$C$8),2)))</f>
      </c>
      <c r="L60" s="10">
        <f>IF(OR(D60="",F60=""),"",IF(J60="Serbest zaman",0,ROUND(N(I60)*F60*(1+'Parametreler'!$C$9),2)))</f>
      </c>
      <c r="M60" s="10">
        <f>IF(K60="","",N(K60)+N(L60))</f>
      </c>
      <c r="N60" s="13">
        <f>IF(D60="","",IF(J60="Serbest zaman",N(H60)*'Parametreler'!$C$12+N(I60)*'Parametreler'!$C$13,0))</f>
      </c>
      <c r="O60" s="13">
        <f>IF(D60="","",SUMIF(C$6:C60,C60,H$6:H60))</f>
      </c>
      <c r="P60" s="11">
        <f>IF(D60="","",IF(O60&gt;'Parametreler'!$C$10,"Sınır aşıldı",IF(O60&gt;='Parametreler'!$C$11,"Sınıra yaklaşıyor","Uygun")))</f>
      </c>
      <c r="Q60" s="14"/>
    </row>
    <row r="61" ht="18" customHeight="1" spans="1:17" x14ac:dyDescent="0.25">
      <c r="A61" s="6">
        <v>56</v>
      </c>
      <c r="B61" s="15"/>
      <c r="C61" s="14"/>
      <c r="D61" s="14"/>
      <c r="E61" s="16"/>
      <c r="F61" s="10">
        <f>IF(OR(D61="",N(E61)=0),"",E61/'Parametreler'!$C$7)</f>
      </c>
      <c r="G61" s="11">
        <f>IF(OR(D61="",N(E61)=0),"",IF(E61&lt;'Parametreler'!$C$6,"Asgari ücretin altında","Uygun"))</f>
      </c>
      <c r="H61" s="17"/>
      <c r="I61" s="17"/>
      <c r="J61" s="15"/>
      <c r="K61" s="10">
        <f>IF(OR(D61="",F61=""),"",IF(J61="Serbest zaman",0,ROUND(N(H61)*F61*(1+'Parametreler'!$C$8),2)))</f>
      </c>
      <c r="L61" s="10">
        <f>IF(OR(D61="",F61=""),"",IF(J61="Serbest zaman",0,ROUND(N(I61)*F61*(1+'Parametreler'!$C$9),2)))</f>
      </c>
      <c r="M61" s="10">
        <f>IF(K61="","",N(K61)+N(L61))</f>
      </c>
      <c r="N61" s="13">
        <f>IF(D61="","",IF(J61="Serbest zaman",N(H61)*'Parametreler'!$C$12+N(I61)*'Parametreler'!$C$13,0))</f>
      </c>
      <c r="O61" s="13">
        <f>IF(D61="","",SUMIF(C$6:C61,C61,H$6:H61))</f>
      </c>
      <c r="P61" s="11">
        <f>IF(D61="","",IF(O61&gt;'Parametreler'!$C$10,"Sınır aşıldı",IF(O61&gt;='Parametreler'!$C$11,"Sınıra yaklaşıyor","Uygun")))</f>
      </c>
      <c r="Q61" s="14"/>
    </row>
    <row r="62" ht="18" customHeight="1" spans="1:17" x14ac:dyDescent="0.25">
      <c r="A62" s="6">
        <v>57</v>
      </c>
      <c r="B62" s="15"/>
      <c r="C62" s="14"/>
      <c r="D62" s="14"/>
      <c r="E62" s="16"/>
      <c r="F62" s="10">
        <f>IF(OR(D62="",N(E62)=0),"",E62/'Parametreler'!$C$7)</f>
      </c>
      <c r="G62" s="11">
        <f>IF(OR(D62="",N(E62)=0),"",IF(E62&lt;'Parametreler'!$C$6,"Asgari ücretin altında","Uygun"))</f>
      </c>
      <c r="H62" s="17"/>
      <c r="I62" s="17"/>
      <c r="J62" s="15"/>
      <c r="K62" s="10">
        <f>IF(OR(D62="",F62=""),"",IF(J62="Serbest zaman",0,ROUND(N(H62)*F62*(1+'Parametreler'!$C$8),2)))</f>
      </c>
      <c r="L62" s="10">
        <f>IF(OR(D62="",F62=""),"",IF(J62="Serbest zaman",0,ROUND(N(I62)*F62*(1+'Parametreler'!$C$9),2)))</f>
      </c>
      <c r="M62" s="10">
        <f>IF(K62="","",N(K62)+N(L62))</f>
      </c>
      <c r="N62" s="13">
        <f>IF(D62="","",IF(J62="Serbest zaman",N(H62)*'Parametreler'!$C$12+N(I62)*'Parametreler'!$C$13,0))</f>
      </c>
      <c r="O62" s="13">
        <f>IF(D62="","",SUMIF(C$6:C62,C62,H$6:H62))</f>
      </c>
      <c r="P62" s="11">
        <f>IF(D62="","",IF(O62&gt;'Parametreler'!$C$10,"Sınır aşıldı",IF(O62&gt;='Parametreler'!$C$11,"Sınıra yaklaşıyor","Uygun")))</f>
      </c>
      <c r="Q62" s="14"/>
    </row>
    <row r="63" ht="18" customHeight="1" spans="1:17" x14ac:dyDescent="0.25">
      <c r="A63" s="6">
        <v>58</v>
      </c>
      <c r="B63" s="15"/>
      <c r="C63" s="14"/>
      <c r="D63" s="14"/>
      <c r="E63" s="16"/>
      <c r="F63" s="10">
        <f>IF(OR(D63="",N(E63)=0),"",E63/'Parametreler'!$C$7)</f>
      </c>
      <c r="G63" s="11">
        <f>IF(OR(D63="",N(E63)=0),"",IF(E63&lt;'Parametreler'!$C$6,"Asgari ücretin altında","Uygun"))</f>
      </c>
      <c r="H63" s="17"/>
      <c r="I63" s="17"/>
      <c r="J63" s="15"/>
      <c r="K63" s="10">
        <f>IF(OR(D63="",F63=""),"",IF(J63="Serbest zaman",0,ROUND(N(H63)*F63*(1+'Parametreler'!$C$8),2)))</f>
      </c>
      <c r="L63" s="10">
        <f>IF(OR(D63="",F63=""),"",IF(J63="Serbest zaman",0,ROUND(N(I63)*F63*(1+'Parametreler'!$C$9),2)))</f>
      </c>
      <c r="M63" s="10">
        <f>IF(K63="","",N(K63)+N(L63))</f>
      </c>
      <c r="N63" s="13">
        <f>IF(D63="","",IF(J63="Serbest zaman",N(H63)*'Parametreler'!$C$12+N(I63)*'Parametreler'!$C$13,0))</f>
      </c>
      <c r="O63" s="13">
        <f>IF(D63="","",SUMIF(C$6:C63,C63,H$6:H63))</f>
      </c>
      <c r="P63" s="11">
        <f>IF(D63="","",IF(O63&gt;'Parametreler'!$C$10,"Sınır aşıldı",IF(O63&gt;='Parametreler'!$C$11,"Sınıra yaklaşıyor","Uygun")))</f>
      </c>
      <c r="Q63" s="14"/>
    </row>
    <row r="64" ht="18" customHeight="1" spans="1:17" x14ac:dyDescent="0.25">
      <c r="A64" s="6">
        <v>59</v>
      </c>
      <c r="B64" s="15"/>
      <c r="C64" s="14"/>
      <c r="D64" s="14"/>
      <c r="E64" s="16"/>
      <c r="F64" s="10">
        <f>IF(OR(D64="",N(E64)=0),"",E64/'Parametreler'!$C$7)</f>
      </c>
      <c r="G64" s="11">
        <f>IF(OR(D64="",N(E64)=0),"",IF(E64&lt;'Parametreler'!$C$6,"Asgari ücretin altında","Uygun"))</f>
      </c>
      <c r="H64" s="17"/>
      <c r="I64" s="17"/>
      <c r="J64" s="15"/>
      <c r="K64" s="10">
        <f>IF(OR(D64="",F64=""),"",IF(J64="Serbest zaman",0,ROUND(N(H64)*F64*(1+'Parametreler'!$C$8),2)))</f>
      </c>
      <c r="L64" s="10">
        <f>IF(OR(D64="",F64=""),"",IF(J64="Serbest zaman",0,ROUND(N(I64)*F64*(1+'Parametreler'!$C$9),2)))</f>
      </c>
      <c r="M64" s="10">
        <f>IF(K64="","",N(K64)+N(L64))</f>
      </c>
      <c r="N64" s="13">
        <f>IF(D64="","",IF(J64="Serbest zaman",N(H64)*'Parametreler'!$C$12+N(I64)*'Parametreler'!$C$13,0))</f>
      </c>
      <c r="O64" s="13">
        <f>IF(D64="","",SUMIF(C$6:C64,C64,H$6:H64))</f>
      </c>
      <c r="P64" s="11">
        <f>IF(D64="","",IF(O64&gt;'Parametreler'!$C$10,"Sınır aşıldı",IF(O64&gt;='Parametreler'!$C$11,"Sınıra yaklaşıyor","Uygun")))</f>
      </c>
      <c r="Q64" s="14"/>
    </row>
    <row r="65" ht="18" customHeight="1" spans="1:17" x14ac:dyDescent="0.25">
      <c r="A65" s="6">
        <v>60</v>
      </c>
      <c r="B65" s="15"/>
      <c r="C65" s="14"/>
      <c r="D65" s="14"/>
      <c r="E65" s="16"/>
      <c r="F65" s="10">
        <f>IF(OR(D65="",N(E65)=0),"",E65/'Parametreler'!$C$7)</f>
      </c>
      <c r="G65" s="11">
        <f>IF(OR(D65="",N(E65)=0),"",IF(E65&lt;'Parametreler'!$C$6,"Asgari ücretin altında","Uygun"))</f>
      </c>
      <c r="H65" s="17"/>
      <c r="I65" s="17"/>
      <c r="J65" s="15"/>
      <c r="K65" s="10">
        <f>IF(OR(D65="",F65=""),"",IF(J65="Serbest zaman",0,ROUND(N(H65)*F65*(1+'Parametreler'!$C$8),2)))</f>
      </c>
      <c r="L65" s="10">
        <f>IF(OR(D65="",F65=""),"",IF(J65="Serbest zaman",0,ROUND(N(I65)*F65*(1+'Parametreler'!$C$9),2)))</f>
      </c>
      <c r="M65" s="10">
        <f>IF(K65="","",N(K65)+N(L65))</f>
      </c>
      <c r="N65" s="13">
        <f>IF(D65="","",IF(J65="Serbest zaman",N(H65)*'Parametreler'!$C$12+N(I65)*'Parametreler'!$C$13,0))</f>
      </c>
      <c r="O65" s="13">
        <f>IF(D65="","",SUMIF(C$6:C65,C65,H$6:H65))</f>
      </c>
      <c r="P65" s="11">
        <f>IF(D65="","",IF(O65&gt;'Parametreler'!$C$10,"Sınır aşıldı",IF(O65&gt;='Parametreler'!$C$11,"Sınıra yaklaşıyor","Uygun")))</f>
      </c>
      <c r="Q65" s="14"/>
    </row>
    <row r="66" ht="22" customHeight="1" spans="1:17" x14ac:dyDescent="0.25">
      <c r="A66" s="18" t="s">
        <v>29</v>
      </c>
      <c r="B66" s="18"/>
      <c r="C66" s="18"/>
      <c r="D66" s="18"/>
      <c r="E66" s="19"/>
      <c r="F66" s="19"/>
      <c r="G66" s="18"/>
      <c r="H66" s="20">
        <f>SUM(H6:H65)</f>
      </c>
      <c r="I66" s="20">
        <f>SUM(I6:I65)</f>
      </c>
      <c r="J66" s="18"/>
      <c r="K66" s="19">
        <f>SUM(K6:K65)</f>
      </c>
      <c r="L66" s="19">
        <f>SUM(L6:L65)</f>
      </c>
      <c r="M66" s="19">
        <f>SUM(M6:M65)</f>
      </c>
      <c r="N66" s="20">
        <f>SUM(N6:N65)</f>
      </c>
      <c r="O66" s="20"/>
      <c r="P66" s="18"/>
      <c r="Q66" s="18"/>
    </row>
  </sheetData>
  <autoFilter ref="A5:Q5"/>
  <conditionalFormatting sqref="G6:G65">
    <cfRule type="cellIs" dxfId="0" priority="1" operator="equal">
      <formula>"Asgari ücretin altında"</formula>
    </cfRule>
  </conditionalFormatting>
  <conditionalFormatting sqref="P6:P65">
    <cfRule type="cellIs" dxfId="1" priority="1" operator="equal">
      <formula>"Sınır aşıldı"</formula>
    </cfRule>
  </conditionalFormatting>
  <conditionalFormatting sqref="P6:P65">
    <cfRule type="cellIs" dxfId="2" priority="1" operator="equal">
      <formula>"Sınıra yaklaşıyor"</formula>
    </cfRule>
  </conditionalFormatting>
  <dataValidations count="4">
    <dataValidation type="list" allowBlank="1" showErrorMessage="1" errorTitle="Geçersiz değer" error="Listeden seçin: Ocak, Şubat, Mart, Nisan, Mayıs, Haziran, Temmuz, Ağustos, Eylül, Ekim, Kasım, Aralık" sqref="B10:B65">
      <formula1>"Ocak,Şubat,Mart,Nisan,Mayıs,Haziran,Temmuz,Ağustos,Eylül,Ekim,Kasım,Aralık"</formula1>
    </dataValidation>
    <dataValidation type="list" allowBlank="1" showErrorMessage="1" errorTitle="Geçersiz değer" error="Listeden seçin: Ocak, Şubat, Mart, Nisan, Mayıs, Haziran, Temmuz, Ağustos, Eylül, Ekim, Kasım, Aralık" sqref="B6:B65">
      <formula1>"Ocak,Şubat,Mart,Nisan,Mayıs,Haziran,Temmuz,Ağustos,Eylül,Ekim,Kasım,Aralık"</formula1>
    </dataValidation>
    <dataValidation type="list" allowBlank="1" showErrorMessage="1" errorTitle="Geçersiz değer" error="Listeden seçin: Ücret, Serbest zaman" sqref="J10:J65">
      <formula1>"Ücret,Serbest zaman"</formula1>
    </dataValidation>
    <dataValidation type="list" allowBlank="1" showErrorMessage="1" errorTitle="Geçersiz değer" error="Listeden seçin: Ücret, Serbest zaman" sqref="J6:J65">
      <formula1>"Ücret,Serbest zaman"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 showGridLines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7" customWidth="1"/>
    <col min="3" max="3" width="22" customWidth="1"/>
    <col min="4" max="4" width="12" customWidth="1"/>
    <col min="5" max="5" width="13" customWidth="1"/>
    <col min="6" max="6" width="15" customWidth="1"/>
    <col min="7" max="7" width="12" customWidth="1"/>
    <col min="8" max="8" width="13" customWidth="1"/>
    <col min="9" max="9" width="16" customWidth="1"/>
    <col min="10" max="10" width="13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10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 x14ac:dyDescent="0.25">
      <c r="A5" s="5" t="s">
        <v>3</v>
      </c>
      <c r="B5" s="5" t="s">
        <v>5</v>
      </c>
      <c r="C5" s="5" t="s">
        <v>6</v>
      </c>
      <c r="D5" s="5" t="s">
        <v>30</v>
      </c>
      <c r="E5" s="5" t="s">
        <v>31</v>
      </c>
      <c r="F5" s="5" t="s">
        <v>32</v>
      </c>
      <c r="G5" s="5" t="s">
        <v>16</v>
      </c>
      <c r="H5" s="5" t="s">
        <v>33</v>
      </c>
      <c r="I5" s="5" t="s">
        <v>34</v>
      </c>
      <c r="J5" s="5" t="s">
        <v>35</v>
      </c>
    </row>
    <row r="6" ht="18" customHeight="1" spans="1:10" x14ac:dyDescent="0.25">
      <c r="A6" s="6">
        <v>1</v>
      </c>
      <c r="B6" s="8" t="s">
        <v>21</v>
      </c>
      <c r="C6" s="11">
        <f>IF(B6="","",IFERROR(INDEX('Aylık Hesap'!$D$6:$D$65,MATCH(B6,'Aylık Hesap'!$C$6:$C$65,0)),"Kayıt yok"))</f>
      </c>
      <c r="D6" s="13">
        <f>IF(B6="","",SUMIF('Aylık Hesap'!$C$6:$C$65,B6,'Aylık Hesap'!$H$6:$H$65))</f>
      </c>
      <c r="E6" s="13">
        <f>IF(B6="","",SUMIF('Aylık Hesap'!$C$6:$C$65,B6,'Aylık Hesap'!$I$6:$I$65))</f>
      </c>
      <c r="F6" s="10">
        <f>IF(B6="","",SUMIF('Aylık Hesap'!$C$6:$C$65,B6,'Aylık Hesap'!$M$6:$M$65))</f>
      </c>
      <c r="G6" s="13">
        <f>IF(B6="","",SUMIF('Aylık Hesap'!$C$6:$C$65,B6,'Aylık Hesap'!$N$6:$N$65))</f>
      </c>
      <c r="H6" s="13">
        <f>IF(B6="","",'Parametreler'!$C$10-D6)</f>
      </c>
      <c r="I6" s="11">
        <f>IF(B6="","",IF(D6&gt;'Parametreler'!$C$10,"Sınır aşıldı",IF(D6&gt;='Parametreler'!$C$11,"Sınıra yaklaşıyor","Uygun")))</f>
      </c>
      <c r="J6" s="21">
        <v>46024</v>
      </c>
    </row>
    <row r="7" ht="18" customHeight="1" spans="1:10" x14ac:dyDescent="0.25">
      <c r="A7" s="6">
        <v>2</v>
      </c>
      <c r="B7" s="8" t="s">
        <v>24</v>
      </c>
      <c r="C7" s="11">
        <f>IF(B7="","",IFERROR(INDEX('Aylık Hesap'!$D$6:$D$65,MATCH(B7,'Aylık Hesap'!$C$6:$C$65,0)),"Kayıt yok"))</f>
      </c>
      <c r="D7" s="13">
        <f>IF(B7="","",SUMIF('Aylık Hesap'!$C$6:$C$65,B7,'Aylık Hesap'!$H$6:$H$65))</f>
      </c>
      <c r="E7" s="13">
        <f>IF(B7="","",SUMIF('Aylık Hesap'!$C$6:$C$65,B7,'Aylık Hesap'!$I$6:$I$65))</f>
      </c>
      <c r="F7" s="10">
        <f>IF(B7="","",SUMIF('Aylık Hesap'!$C$6:$C$65,B7,'Aylık Hesap'!$M$6:$M$65))</f>
      </c>
      <c r="G7" s="13">
        <f>IF(B7="","",SUMIF('Aylık Hesap'!$C$6:$C$65,B7,'Aylık Hesap'!$N$6:$N$65))</f>
      </c>
      <c r="H7" s="13">
        <f>IF(B7="","",'Parametreler'!$C$10-D7)</f>
      </c>
      <c r="I7" s="11">
        <f>IF(B7="","",IF(D7&gt;'Parametreler'!$C$10,"Sınır aşıldı",IF(D7&gt;='Parametreler'!$C$11,"Sınıra yaklaşıyor","Uygun")))</f>
      </c>
      <c r="J7" s="21">
        <v>46024</v>
      </c>
    </row>
    <row r="8" ht="18" customHeight="1" spans="1:10" x14ac:dyDescent="0.25">
      <c r="A8" s="6">
        <v>3</v>
      </c>
      <c r="B8" s="14"/>
      <c r="C8" s="11">
        <f>IF(B8="","",IFERROR(INDEX('Aylık Hesap'!$D$6:$D$65,MATCH(B8,'Aylık Hesap'!$C$6:$C$65,0)),"Kayıt yok"))</f>
      </c>
      <c r="D8" s="13">
        <f>IF(B8="","",SUMIF('Aylık Hesap'!$C$6:$C$65,B8,'Aylık Hesap'!$H$6:$H$65))</f>
      </c>
      <c r="E8" s="13">
        <f>IF(B8="","",SUMIF('Aylık Hesap'!$C$6:$C$65,B8,'Aylık Hesap'!$I$6:$I$65))</f>
      </c>
      <c r="F8" s="10">
        <f>IF(B8="","",SUMIF('Aylık Hesap'!$C$6:$C$65,B8,'Aylık Hesap'!$M$6:$M$65))</f>
      </c>
      <c r="G8" s="13">
        <f>IF(B8="","",SUMIF('Aylık Hesap'!$C$6:$C$65,B8,'Aylık Hesap'!$N$6:$N$65))</f>
      </c>
      <c r="H8" s="13">
        <f>IF(B8="","",'Parametreler'!$C$10-D8)</f>
      </c>
      <c r="I8" s="11">
        <f>IF(B8="","",IF(D8&gt;'Parametreler'!$C$10,"Sınır aşıldı",IF(D8&gt;='Parametreler'!$C$11,"Sınıra yaklaşıyor","Uygun")))</f>
      </c>
      <c r="J8" s="22"/>
    </row>
    <row r="9" ht="18" customHeight="1" spans="1:10" x14ac:dyDescent="0.25">
      <c r="A9" s="6">
        <v>4</v>
      </c>
      <c r="B9" s="14"/>
      <c r="C9" s="11">
        <f>IF(B9="","",IFERROR(INDEX('Aylık Hesap'!$D$6:$D$65,MATCH(B9,'Aylık Hesap'!$C$6:$C$65,0)),"Kayıt yok"))</f>
      </c>
      <c r="D9" s="13">
        <f>IF(B9="","",SUMIF('Aylık Hesap'!$C$6:$C$65,B9,'Aylık Hesap'!$H$6:$H$65))</f>
      </c>
      <c r="E9" s="13">
        <f>IF(B9="","",SUMIF('Aylık Hesap'!$C$6:$C$65,B9,'Aylık Hesap'!$I$6:$I$65))</f>
      </c>
      <c r="F9" s="10">
        <f>IF(B9="","",SUMIF('Aylık Hesap'!$C$6:$C$65,B9,'Aylık Hesap'!$M$6:$M$65))</f>
      </c>
      <c r="G9" s="13">
        <f>IF(B9="","",SUMIF('Aylık Hesap'!$C$6:$C$65,B9,'Aylık Hesap'!$N$6:$N$65))</f>
      </c>
      <c r="H9" s="13">
        <f>IF(B9="","",'Parametreler'!$C$10-D9)</f>
      </c>
      <c r="I9" s="11">
        <f>IF(B9="","",IF(D9&gt;'Parametreler'!$C$10,"Sınır aşıldı",IF(D9&gt;='Parametreler'!$C$11,"Sınıra yaklaşıyor","Uygun")))</f>
      </c>
      <c r="J9" s="22"/>
    </row>
    <row r="10" ht="18" customHeight="1" spans="1:10" x14ac:dyDescent="0.25">
      <c r="A10" s="6">
        <v>5</v>
      </c>
      <c r="B10" s="14"/>
      <c r="C10" s="11">
        <f>IF(B10="","",IFERROR(INDEX('Aylık Hesap'!$D$6:$D$65,MATCH(B10,'Aylık Hesap'!$C$6:$C$65,0)),"Kayıt yok"))</f>
      </c>
      <c r="D10" s="13">
        <f>IF(B10="","",SUMIF('Aylık Hesap'!$C$6:$C$65,B10,'Aylık Hesap'!$H$6:$H$65))</f>
      </c>
      <c r="E10" s="13">
        <f>IF(B10="","",SUMIF('Aylık Hesap'!$C$6:$C$65,B10,'Aylık Hesap'!$I$6:$I$65))</f>
      </c>
      <c r="F10" s="10">
        <f>IF(B10="","",SUMIF('Aylık Hesap'!$C$6:$C$65,B10,'Aylık Hesap'!$M$6:$M$65))</f>
      </c>
      <c r="G10" s="13">
        <f>IF(B10="","",SUMIF('Aylık Hesap'!$C$6:$C$65,B10,'Aylık Hesap'!$N$6:$N$65))</f>
      </c>
      <c r="H10" s="13">
        <f>IF(B10="","",'Parametreler'!$C$10-D10)</f>
      </c>
      <c r="I10" s="11">
        <f>IF(B10="","",IF(D10&gt;'Parametreler'!$C$10,"Sınır aşıldı",IF(D10&gt;='Parametreler'!$C$11,"Sınıra yaklaşıyor","Uygun")))</f>
      </c>
      <c r="J10" s="22"/>
    </row>
    <row r="11" ht="18" customHeight="1" spans="1:10" x14ac:dyDescent="0.25">
      <c r="A11" s="6">
        <v>6</v>
      </c>
      <c r="B11" s="14"/>
      <c r="C11" s="11">
        <f>IF(B11="","",IFERROR(INDEX('Aylık Hesap'!$D$6:$D$65,MATCH(B11,'Aylık Hesap'!$C$6:$C$65,0)),"Kayıt yok"))</f>
      </c>
      <c r="D11" s="13">
        <f>IF(B11="","",SUMIF('Aylık Hesap'!$C$6:$C$65,B11,'Aylık Hesap'!$H$6:$H$65))</f>
      </c>
      <c r="E11" s="13">
        <f>IF(B11="","",SUMIF('Aylık Hesap'!$C$6:$C$65,B11,'Aylık Hesap'!$I$6:$I$65))</f>
      </c>
      <c r="F11" s="10">
        <f>IF(B11="","",SUMIF('Aylık Hesap'!$C$6:$C$65,B11,'Aylık Hesap'!$M$6:$M$65))</f>
      </c>
      <c r="G11" s="13">
        <f>IF(B11="","",SUMIF('Aylık Hesap'!$C$6:$C$65,B11,'Aylık Hesap'!$N$6:$N$65))</f>
      </c>
      <c r="H11" s="13">
        <f>IF(B11="","",'Parametreler'!$C$10-D11)</f>
      </c>
      <c r="I11" s="11">
        <f>IF(B11="","",IF(D11&gt;'Parametreler'!$C$10,"Sınır aşıldı",IF(D11&gt;='Parametreler'!$C$11,"Sınıra yaklaşıyor","Uygun")))</f>
      </c>
      <c r="J11" s="22"/>
    </row>
    <row r="12" ht="18" customHeight="1" spans="1:10" x14ac:dyDescent="0.25">
      <c r="A12" s="6">
        <v>7</v>
      </c>
      <c r="B12" s="14"/>
      <c r="C12" s="11">
        <f>IF(B12="","",IFERROR(INDEX('Aylık Hesap'!$D$6:$D$65,MATCH(B12,'Aylık Hesap'!$C$6:$C$65,0)),"Kayıt yok"))</f>
      </c>
      <c r="D12" s="13">
        <f>IF(B12="","",SUMIF('Aylık Hesap'!$C$6:$C$65,B12,'Aylık Hesap'!$H$6:$H$65))</f>
      </c>
      <c r="E12" s="13">
        <f>IF(B12="","",SUMIF('Aylık Hesap'!$C$6:$C$65,B12,'Aylık Hesap'!$I$6:$I$65))</f>
      </c>
      <c r="F12" s="10">
        <f>IF(B12="","",SUMIF('Aylık Hesap'!$C$6:$C$65,B12,'Aylık Hesap'!$M$6:$M$65))</f>
      </c>
      <c r="G12" s="13">
        <f>IF(B12="","",SUMIF('Aylık Hesap'!$C$6:$C$65,B12,'Aylık Hesap'!$N$6:$N$65))</f>
      </c>
      <c r="H12" s="13">
        <f>IF(B12="","",'Parametreler'!$C$10-D12)</f>
      </c>
      <c r="I12" s="11">
        <f>IF(B12="","",IF(D12&gt;'Parametreler'!$C$10,"Sınır aşıldı",IF(D12&gt;='Parametreler'!$C$11,"Sınıra yaklaşıyor","Uygun")))</f>
      </c>
      <c r="J12" s="22"/>
    </row>
    <row r="13" ht="18" customHeight="1" spans="1:10" x14ac:dyDescent="0.25">
      <c r="A13" s="6">
        <v>8</v>
      </c>
      <c r="B13" s="14"/>
      <c r="C13" s="11">
        <f>IF(B13="","",IFERROR(INDEX('Aylık Hesap'!$D$6:$D$65,MATCH(B13,'Aylık Hesap'!$C$6:$C$65,0)),"Kayıt yok"))</f>
      </c>
      <c r="D13" s="13">
        <f>IF(B13="","",SUMIF('Aylık Hesap'!$C$6:$C$65,B13,'Aylık Hesap'!$H$6:$H$65))</f>
      </c>
      <c r="E13" s="13">
        <f>IF(B13="","",SUMIF('Aylık Hesap'!$C$6:$C$65,B13,'Aylık Hesap'!$I$6:$I$65))</f>
      </c>
      <c r="F13" s="10">
        <f>IF(B13="","",SUMIF('Aylık Hesap'!$C$6:$C$65,B13,'Aylık Hesap'!$M$6:$M$65))</f>
      </c>
      <c r="G13" s="13">
        <f>IF(B13="","",SUMIF('Aylık Hesap'!$C$6:$C$65,B13,'Aylık Hesap'!$N$6:$N$65))</f>
      </c>
      <c r="H13" s="13">
        <f>IF(B13="","",'Parametreler'!$C$10-D13)</f>
      </c>
      <c r="I13" s="11">
        <f>IF(B13="","",IF(D13&gt;'Parametreler'!$C$10,"Sınır aşıldı",IF(D13&gt;='Parametreler'!$C$11,"Sınıra yaklaşıyor","Uygun")))</f>
      </c>
      <c r="J13" s="22"/>
    </row>
    <row r="14" ht="18" customHeight="1" spans="1:10" x14ac:dyDescent="0.25">
      <c r="A14" s="6">
        <v>9</v>
      </c>
      <c r="B14" s="14"/>
      <c r="C14" s="11">
        <f>IF(B14="","",IFERROR(INDEX('Aylık Hesap'!$D$6:$D$65,MATCH(B14,'Aylık Hesap'!$C$6:$C$65,0)),"Kayıt yok"))</f>
      </c>
      <c r="D14" s="13">
        <f>IF(B14="","",SUMIF('Aylık Hesap'!$C$6:$C$65,B14,'Aylık Hesap'!$H$6:$H$65))</f>
      </c>
      <c r="E14" s="13">
        <f>IF(B14="","",SUMIF('Aylık Hesap'!$C$6:$C$65,B14,'Aylık Hesap'!$I$6:$I$65))</f>
      </c>
      <c r="F14" s="10">
        <f>IF(B14="","",SUMIF('Aylık Hesap'!$C$6:$C$65,B14,'Aylık Hesap'!$M$6:$M$65))</f>
      </c>
      <c r="G14" s="13">
        <f>IF(B14="","",SUMIF('Aylık Hesap'!$C$6:$C$65,B14,'Aylık Hesap'!$N$6:$N$65))</f>
      </c>
      <c r="H14" s="13">
        <f>IF(B14="","",'Parametreler'!$C$10-D14)</f>
      </c>
      <c r="I14" s="11">
        <f>IF(B14="","",IF(D14&gt;'Parametreler'!$C$10,"Sınır aşıldı",IF(D14&gt;='Parametreler'!$C$11,"Sınıra yaklaşıyor","Uygun")))</f>
      </c>
      <c r="J14" s="22"/>
    </row>
    <row r="15" ht="18" customHeight="1" spans="1:10" x14ac:dyDescent="0.25">
      <c r="A15" s="6">
        <v>10</v>
      </c>
      <c r="B15" s="14"/>
      <c r="C15" s="11">
        <f>IF(B15="","",IFERROR(INDEX('Aylık Hesap'!$D$6:$D$65,MATCH(B15,'Aylık Hesap'!$C$6:$C$65,0)),"Kayıt yok"))</f>
      </c>
      <c r="D15" s="13">
        <f>IF(B15="","",SUMIF('Aylık Hesap'!$C$6:$C$65,B15,'Aylık Hesap'!$H$6:$H$65))</f>
      </c>
      <c r="E15" s="13">
        <f>IF(B15="","",SUMIF('Aylık Hesap'!$C$6:$C$65,B15,'Aylık Hesap'!$I$6:$I$65))</f>
      </c>
      <c r="F15" s="10">
        <f>IF(B15="","",SUMIF('Aylık Hesap'!$C$6:$C$65,B15,'Aylık Hesap'!$M$6:$M$65))</f>
      </c>
      <c r="G15" s="13">
        <f>IF(B15="","",SUMIF('Aylık Hesap'!$C$6:$C$65,B15,'Aylık Hesap'!$N$6:$N$65))</f>
      </c>
      <c r="H15" s="13">
        <f>IF(B15="","",'Parametreler'!$C$10-D15)</f>
      </c>
      <c r="I15" s="11">
        <f>IF(B15="","",IF(D15&gt;'Parametreler'!$C$10,"Sınır aşıldı",IF(D15&gt;='Parametreler'!$C$11,"Sınıra yaklaşıyor","Uygun")))</f>
      </c>
      <c r="J15" s="22"/>
    </row>
    <row r="16" ht="18" customHeight="1" spans="1:10" x14ac:dyDescent="0.25">
      <c r="A16" s="6">
        <v>11</v>
      </c>
      <c r="B16" s="14"/>
      <c r="C16" s="11">
        <f>IF(B16="","",IFERROR(INDEX('Aylık Hesap'!$D$6:$D$65,MATCH(B16,'Aylık Hesap'!$C$6:$C$65,0)),"Kayıt yok"))</f>
      </c>
      <c r="D16" s="13">
        <f>IF(B16="","",SUMIF('Aylık Hesap'!$C$6:$C$65,B16,'Aylık Hesap'!$H$6:$H$65))</f>
      </c>
      <c r="E16" s="13">
        <f>IF(B16="","",SUMIF('Aylık Hesap'!$C$6:$C$65,B16,'Aylık Hesap'!$I$6:$I$65))</f>
      </c>
      <c r="F16" s="10">
        <f>IF(B16="","",SUMIF('Aylık Hesap'!$C$6:$C$65,B16,'Aylık Hesap'!$M$6:$M$65))</f>
      </c>
      <c r="G16" s="13">
        <f>IF(B16="","",SUMIF('Aylık Hesap'!$C$6:$C$65,B16,'Aylık Hesap'!$N$6:$N$65))</f>
      </c>
      <c r="H16" s="13">
        <f>IF(B16="","",'Parametreler'!$C$10-D16)</f>
      </c>
      <c r="I16" s="11">
        <f>IF(B16="","",IF(D16&gt;'Parametreler'!$C$10,"Sınır aşıldı",IF(D16&gt;='Parametreler'!$C$11,"Sınıra yaklaşıyor","Uygun")))</f>
      </c>
      <c r="J16" s="22"/>
    </row>
    <row r="17" ht="18" customHeight="1" spans="1:10" x14ac:dyDescent="0.25">
      <c r="A17" s="6">
        <v>12</v>
      </c>
      <c r="B17" s="14"/>
      <c r="C17" s="11">
        <f>IF(B17="","",IFERROR(INDEX('Aylık Hesap'!$D$6:$D$65,MATCH(B17,'Aylık Hesap'!$C$6:$C$65,0)),"Kayıt yok"))</f>
      </c>
      <c r="D17" s="13">
        <f>IF(B17="","",SUMIF('Aylık Hesap'!$C$6:$C$65,B17,'Aylık Hesap'!$H$6:$H$65))</f>
      </c>
      <c r="E17" s="13">
        <f>IF(B17="","",SUMIF('Aylık Hesap'!$C$6:$C$65,B17,'Aylık Hesap'!$I$6:$I$65))</f>
      </c>
      <c r="F17" s="10">
        <f>IF(B17="","",SUMIF('Aylık Hesap'!$C$6:$C$65,B17,'Aylık Hesap'!$M$6:$M$65))</f>
      </c>
      <c r="G17" s="13">
        <f>IF(B17="","",SUMIF('Aylık Hesap'!$C$6:$C$65,B17,'Aylık Hesap'!$N$6:$N$65))</f>
      </c>
      <c r="H17" s="13">
        <f>IF(B17="","",'Parametreler'!$C$10-D17)</f>
      </c>
      <c r="I17" s="11">
        <f>IF(B17="","",IF(D17&gt;'Parametreler'!$C$10,"Sınır aşıldı",IF(D17&gt;='Parametreler'!$C$11,"Sınıra yaklaşıyor","Uygun")))</f>
      </c>
      <c r="J17" s="22"/>
    </row>
    <row r="18" ht="18" customHeight="1" spans="1:10" x14ac:dyDescent="0.25">
      <c r="A18" s="6">
        <v>13</v>
      </c>
      <c r="B18" s="14"/>
      <c r="C18" s="11">
        <f>IF(B18="","",IFERROR(INDEX('Aylık Hesap'!$D$6:$D$65,MATCH(B18,'Aylık Hesap'!$C$6:$C$65,0)),"Kayıt yok"))</f>
      </c>
      <c r="D18" s="13">
        <f>IF(B18="","",SUMIF('Aylık Hesap'!$C$6:$C$65,B18,'Aylık Hesap'!$H$6:$H$65))</f>
      </c>
      <c r="E18" s="13">
        <f>IF(B18="","",SUMIF('Aylık Hesap'!$C$6:$C$65,B18,'Aylık Hesap'!$I$6:$I$65))</f>
      </c>
      <c r="F18" s="10">
        <f>IF(B18="","",SUMIF('Aylık Hesap'!$C$6:$C$65,B18,'Aylık Hesap'!$M$6:$M$65))</f>
      </c>
      <c r="G18" s="13">
        <f>IF(B18="","",SUMIF('Aylık Hesap'!$C$6:$C$65,B18,'Aylık Hesap'!$N$6:$N$65))</f>
      </c>
      <c r="H18" s="13">
        <f>IF(B18="","",'Parametreler'!$C$10-D18)</f>
      </c>
      <c r="I18" s="11">
        <f>IF(B18="","",IF(D18&gt;'Parametreler'!$C$10,"Sınır aşıldı",IF(D18&gt;='Parametreler'!$C$11,"Sınıra yaklaşıyor","Uygun")))</f>
      </c>
      <c r="J18" s="22"/>
    </row>
    <row r="19" ht="18" customHeight="1" spans="1:10" x14ac:dyDescent="0.25">
      <c r="A19" s="6">
        <v>14</v>
      </c>
      <c r="B19" s="14"/>
      <c r="C19" s="11">
        <f>IF(B19="","",IFERROR(INDEX('Aylık Hesap'!$D$6:$D$65,MATCH(B19,'Aylık Hesap'!$C$6:$C$65,0)),"Kayıt yok"))</f>
      </c>
      <c r="D19" s="13">
        <f>IF(B19="","",SUMIF('Aylık Hesap'!$C$6:$C$65,B19,'Aylık Hesap'!$H$6:$H$65))</f>
      </c>
      <c r="E19" s="13">
        <f>IF(B19="","",SUMIF('Aylık Hesap'!$C$6:$C$65,B19,'Aylık Hesap'!$I$6:$I$65))</f>
      </c>
      <c r="F19" s="10">
        <f>IF(B19="","",SUMIF('Aylık Hesap'!$C$6:$C$65,B19,'Aylık Hesap'!$M$6:$M$65))</f>
      </c>
      <c r="G19" s="13">
        <f>IF(B19="","",SUMIF('Aylık Hesap'!$C$6:$C$65,B19,'Aylık Hesap'!$N$6:$N$65))</f>
      </c>
      <c r="H19" s="13">
        <f>IF(B19="","",'Parametreler'!$C$10-D19)</f>
      </c>
      <c r="I19" s="11">
        <f>IF(B19="","",IF(D19&gt;'Parametreler'!$C$10,"Sınır aşıldı",IF(D19&gt;='Parametreler'!$C$11,"Sınıra yaklaşıyor","Uygun")))</f>
      </c>
      <c r="J19" s="22"/>
    </row>
    <row r="20" ht="18" customHeight="1" spans="1:10" x14ac:dyDescent="0.25">
      <c r="A20" s="6">
        <v>15</v>
      </c>
      <c r="B20" s="14"/>
      <c r="C20" s="11">
        <f>IF(B20="","",IFERROR(INDEX('Aylık Hesap'!$D$6:$D$65,MATCH(B20,'Aylık Hesap'!$C$6:$C$65,0)),"Kayıt yok"))</f>
      </c>
      <c r="D20" s="13">
        <f>IF(B20="","",SUMIF('Aylık Hesap'!$C$6:$C$65,B20,'Aylık Hesap'!$H$6:$H$65))</f>
      </c>
      <c r="E20" s="13">
        <f>IF(B20="","",SUMIF('Aylık Hesap'!$C$6:$C$65,B20,'Aylık Hesap'!$I$6:$I$65))</f>
      </c>
      <c r="F20" s="10">
        <f>IF(B20="","",SUMIF('Aylık Hesap'!$C$6:$C$65,B20,'Aylık Hesap'!$M$6:$M$65))</f>
      </c>
      <c r="G20" s="13">
        <f>IF(B20="","",SUMIF('Aylık Hesap'!$C$6:$C$65,B20,'Aylık Hesap'!$N$6:$N$65))</f>
      </c>
      <c r="H20" s="13">
        <f>IF(B20="","",'Parametreler'!$C$10-D20)</f>
      </c>
      <c r="I20" s="11">
        <f>IF(B20="","",IF(D20&gt;'Parametreler'!$C$10,"Sınır aşıldı",IF(D20&gt;='Parametreler'!$C$11,"Sınıra yaklaşıyor","Uygun")))</f>
      </c>
      <c r="J20" s="22"/>
    </row>
    <row r="21" ht="18" customHeight="1" spans="1:10" x14ac:dyDescent="0.25">
      <c r="A21" s="6">
        <v>16</v>
      </c>
      <c r="B21" s="14"/>
      <c r="C21" s="11">
        <f>IF(B21="","",IFERROR(INDEX('Aylık Hesap'!$D$6:$D$65,MATCH(B21,'Aylık Hesap'!$C$6:$C$65,0)),"Kayıt yok"))</f>
      </c>
      <c r="D21" s="13">
        <f>IF(B21="","",SUMIF('Aylık Hesap'!$C$6:$C$65,B21,'Aylık Hesap'!$H$6:$H$65))</f>
      </c>
      <c r="E21" s="13">
        <f>IF(B21="","",SUMIF('Aylık Hesap'!$C$6:$C$65,B21,'Aylık Hesap'!$I$6:$I$65))</f>
      </c>
      <c r="F21" s="10">
        <f>IF(B21="","",SUMIF('Aylık Hesap'!$C$6:$C$65,B21,'Aylık Hesap'!$M$6:$M$65))</f>
      </c>
      <c r="G21" s="13">
        <f>IF(B21="","",SUMIF('Aylık Hesap'!$C$6:$C$65,B21,'Aylık Hesap'!$N$6:$N$65))</f>
      </c>
      <c r="H21" s="13">
        <f>IF(B21="","",'Parametreler'!$C$10-D21)</f>
      </c>
      <c r="I21" s="11">
        <f>IF(B21="","",IF(D21&gt;'Parametreler'!$C$10,"Sınır aşıldı",IF(D21&gt;='Parametreler'!$C$11,"Sınıra yaklaşıyor","Uygun")))</f>
      </c>
      <c r="J21" s="22"/>
    </row>
    <row r="22" ht="18" customHeight="1" spans="1:10" x14ac:dyDescent="0.25">
      <c r="A22" s="6">
        <v>17</v>
      </c>
      <c r="B22" s="14"/>
      <c r="C22" s="11">
        <f>IF(B22="","",IFERROR(INDEX('Aylık Hesap'!$D$6:$D$65,MATCH(B22,'Aylık Hesap'!$C$6:$C$65,0)),"Kayıt yok"))</f>
      </c>
      <c r="D22" s="13">
        <f>IF(B22="","",SUMIF('Aylık Hesap'!$C$6:$C$65,B22,'Aylık Hesap'!$H$6:$H$65))</f>
      </c>
      <c r="E22" s="13">
        <f>IF(B22="","",SUMIF('Aylık Hesap'!$C$6:$C$65,B22,'Aylık Hesap'!$I$6:$I$65))</f>
      </c>
      <c r="F22" s="10">
        <f>IF(B22="","",SUMIF('Aylık Hesap'!$C$6:$C$65,B22,'Aylık Hesap'!$M$6:$M$65))</f>
      </c>
      <c r="G22" s="13">
        <f>IF(B22="","",SUMIF('Aylık Hesap'!$C$6:$C$65,B22,'Aylık Hesap'!$N$6:$N$65))</f>
      </c>
      <c r="H22" s="13">
        <f>IF(B22="","",'Parametreler'!$C$10-D22)</f>
      </c>
      <c r="I22" s="11">
        <f>IF(B22="","",IF(D22&gt;'Parametreler'!$C$10,"Sınır aşıldı",IF(D22&gt;='Parametreler'!$C$11,"Sınıra yaklaşıyor","Uygun")))</f>
      </c>
      <c r="J22" s="22"/>
    </row>
    <row r="23" ht="18" customHeight="1" spans="1:10" x14ac:dyDescent="0.25">
      <c r="A23" s="6">
        <v>18</v>
      </c>
      <c r="B23" s="14"/>
      <c r="C23" s="11">
        <f>IF(B23="","",IFERROR(INDEX('Aylık Hesap'!$D$6:$D$65,MATCH(B23,'Aylık Hesap'!$C$6:$C$65,0)),"Kayıt yok"))</f>
      </c>
      <c r="D23" s="13">
        <f>IF(B23="","",SUMIF('Aylık Hesap'!$C$6:$C$65,B23,'Aylık Hesap'!$H$6:$H$65))</f>
      </c>
      <c r="E23" s="13">
        <f>IF(B23="","",SUMIF('Aylık Hesap'!$C$6:$C$65,B23,'Aylık Hesap'!$I$6:$I$65))</f>
      </c>
      <c r="F23" s="10">
        <f>IF(B23="","",SUMIF('Aylık Hesap'!$C$6:$C$65,B23,'Aylık Hesap'!$M$6:$M$65))</f>
      </c>
      <c r="G23" s="13">
        <f>IF(B23="","",SUMIF('Aylık Hesap'!$C$6:$C$65,B23,'Aylık Hesap'!$N$6:$N$65))</f>
      </c>
      <c r="H23" s="13">
        <f>IF(B23="","",'Parametreler'!$C$10-D23)</f>
      </c>
      <c r="I23" s="11">
        <f>IF(B23="","",IF(D23&gt;'Parametreler'!$C$10,"Sınır aşıldı",IF(D23&gt;='Parametreler'!$C$11,"Sınıra yaklaşıyor","Uygun")))</f>
      </c>
      <c r="J23" s="22"/>
    </row>
    <row r="24" ht="18" customHeight="1" spans="1:10" x14ac:dyDescent="0.25">
      <c r="A24" s="6">
        <v>19</v>
      </c>
      <c r="B24" s="14"/>
      <c r="C24" s="11">
        <f>IF(B24="","",IFERROR(INDEX('Aylık Hesap'!$D$6:$D$65,MATCH(B24,'Aylık Hesap'!$C$6:$C$65,0)),"Kayıt yok"))</f>
      </c>
      <c r="D24" s="13">
        <f>IF(B24="","",SUMIF('Aylık Hesap'!$C$6:$C$65,B24,'Aylık Hesap'!$H$6:$H$65))</f>
      </c>
      <c r="E24" s="13">
        <f>IF(B24="","",SUMIF('Aylık Hesap'!$C$6:$C$65,B24,'Aylık Hesap'!$I$6:$I$65))</f>
      </c>
      <c r="F24" s="10">
        <f>IF(B24="","",SUMIF('Aylık Hesap'!$C$6:$C$65,B24,'Aylık Hesap'!$M$6:$M$65))</f>
      </c>
      <c r="G24" s="13">
        <f>IF(B24="","",SUMIF('Aylık Hesap'!$C$6:$C$65,B24,'Aylık Hesap'!$N$6:$N$65))</f>
      </c>
      <c r="H24" s="13">
        <f>IF(B24="","",'Parametreler'!$C$10-D24)</f>
      </c>
      <c r="I24" s="11">
        <f>IF(B24="","",IF(D24&gt;'Parametreler'!$C$10,"Sınır aşıldı",IF(D24&gt;='Parametreler'!$C$11,"Sınıra yaklaşıyor","Uygun")))</f>
      </c>
      <c r="J24" s="22"/>
    </row>
    <row r="25" ht="18" customHeight="1" spans="1:10" x14ac:dyDescent="0.25">
      <c r="A25" s="6">
        <v>20</v>
      </c>
      <c r="B25" s="14"/>
      <c r="C25" s="11">
        <f>IF(B25="","",IFERROR(INDEX('Aylık Hesap'!$D$6:$D$65,MATCH(B25,'Aylık Hesap'!$C$6:$C$65,0)),"Kayıt yok"))</f>
      </c>
      <c r="D25" s="13">
        <f>IF(B25="","",SUMIF('Aylık Hesap'!$C$6:$C$65,B25,'Aylık Hesap'!$H$6:$H$65))</f>
      </c>
      <c r="E25" s="13">
        <f>IF(B25="","",SUMIF('Aylık Hesap'!$C$6:$C$65,B25,'Aylık Hesap'!$I$6:$I$65))</f>
      </c>
      <c r="F25" s="10">
        <f>IF(B25="","",SUMIF('Aylık Hesap'!$C$6:$C$65,B25,'Aylık Hesap'!$M$6:$M$65))</f>
      </c>
      <c r="G25" s="13">
        <f>IF(B25="","",SUMIF('Aylık Hesap'!$C$6:$C$65,B25,'Aylık Hesap'!$N$6:$N$65))</f>
      </c>
      <c r="H25" s="13">
        <f>IF(B25="","",'Parametreler'!$C$10-D25)</f>
      </c>
      <c r="I25" s="11">
        <f>IF(B25="","",IF(D25&gt;'Parametreler'!$C$10,"Sınır aşıldı",IF(D25&gt;='Parametreler'!$C$11,"Sınıra yaklaşıyor","Uygun")))</f>
      </c>
      <c r="J25" s="22"/>
    </row>
    <row r="26" ht="18" customHeight="1" spans="1:10" x14ac:dyDescent="0.25">
      <c r="A26" s="6">
        <v>21</v>
      </c>
      <c r="B26" s="14"/>
      <c r="C26" s="11">
        <f>IF(B26="","",IFERROR(INDEX('Aylık Hesap'!$D$6:$D$65,MATCH(B26,'Aylık Hesap'!$C$6:$C$65,0)),"Kayıt yok"))</f>
      </c>
      <c r="D26" s="13">
        <f>IF(B26="","",SUMIF('Aylık Hesap'!$C$6:$C$65,B26,'Aylık Hesap'!$H$6:$H$65))</f>
      </c>
      <c r="E26" s="13">
        <f>IF(B26="","",SUMIF('Aylık Hesap'!$C$6:$C$65,B26,'Aylık Hesap'!$I$6:$I$65))</f>
      </c>
      <c r="F26" s="10">
        <f>IF(B26="","",SUMIF('Aylık Hesap'!$C$6:$C$65,B26,'Aylık Hesap'!$M$6:$M$65))</f>
      </c>
      <c r="G26" s="13">
        <f>IF(B26="","",SUMIF('Aylık Hesap'!$C$6:$C$65,B26,'Aylık Hesap'!$N$6:$N$65))</f>
      </c>
      <c r="H26" s="13">
        <f>IF(B26="","",'Parametreler'!$C$10-D26)</f>
      </c>
      <c r="I26" s="11">
        <f>IF(B26="","",IF(D26&gt;'Parametreler'!$C$10,"Sınır aşıldı",IF(D26&gt;='Parametreler'!$C$11,"Sınıra yaklaşıyor","Uygun")))</f>
      </c>
      <c r="J26" s="22"/>
    </row>
    <row r="27" ht="18" customHeight="1" spans="1:10" x14ac:dyDescent="0.25">
      <c r="A27" s="6">
        <v>22</v>
      </c>
      <c r="B27" s="14"/>
      <c r="C27" s="11">
        <f>IF(B27="","",IFERROR(INDEX('Aylık Hesap'!$D$6:$D$65,MATCH(B27,'Aylık Hesap'!$C$6:$C$65,0)),"Kayıt yok"))</f>
      </c>
      <c r="D27" s="13">
        <f>IF(B27="","",SUMIF('Aylık Hesap'!$C$6:$C$65,B27,'Aylık Hesap'!$H$6:$H$65))</f>
      </c>
      <c r="E27" s="13">
        <f>IF(B27="","",SUMIF('Aylık Hesap'!$C$6:$C$65,B27,'Aylık Hesap'!$I$6:$I$65))</f>
      </c>
      <c r="F27" s="10">
        <f>IF(B27="","",SUMIF('Aylık Hesap'!$C$6:$C$65,B27,'Aylık Hesap'!$M$6:$M$65))</f>
      </c>
      <c r="G27" s="13">
        <f>IF(B27="","",SUMIF('Aylık Hesap'!$C$6:$C$65,B27,'Aylık Hesap'!$N$6:$N$65))</f>
      </c>
      <c r="H27" s="13">
        <f>IF(B27="","",'Parametreler'!$C$10-D27)</f>
      </c>
      <c r="I27" s="11">
        <f>IF(B27="","",IF(D27&gt;'Parametreler'!$C$10,"Sınır aşıldı",IF(D27&gt;='Parametreler'!$C$11,"Sınıra yaklaşıyor","Uygun")))</f>
      </c>
      <c r="J27" s="22"/>
    </row>
    <row r="28" ht="18" customHeight="1" spans="1:10" x14ac:dyDescent="0.25">
      <c r="A28" s="6">
        <v>23</v>
      </c>
      <c r="B28" s="14"/>
      <c r="C28" s="11">
        <f>IF(B28="","",IFERROR(INDEX('Aylık Hesap'!$D$6:$D$65,MATCH(B28,'Aylık Hesap'!$C$6:$C$65,0)),"Kayıt yok"))</f>
      </c>
      <c r="D28" s="13">
        <f>IF(B28="","",SUMIF('Aylık Hesap'!$C$6:$C$65,B28,'Aylık Hesap'!$H$6:$H$65))</f>
      </c>
      <c r="E28" s="13">
        <f>IF(B28="","",SUMIF('Aylık Hesap'!$C$6:$C$65,B28,'Aylık Hesap'!$I$6:$I$65))</f>
      </c>
      <c r="F28" s="10">
        <f>IF(B28="","",SUMIF('Aylık Hesap'!$C$6:$C$65,B28,'Aylık Hesap'!$M$6:$M$65))</f>
      </c>
      <c r="G28" s="13">
        <f>IF(B28="","",SUMIF('Aylık Hesap'!$C$6:$C$65,B28,'Aylık Hesap'!$N$6:$N$65))</f>
      </c>
      <c r="H28" s="13">
        <f>IF(B28="","",'Parametreler'!$C$10-D28)</f>
      </c>
      <c r="I28" s="11">
        <f>IF(B28="","",IF(D28&gt;'Parametreler'!$C$10,"Sınır aşıldı",IF(D28&gt;='Parametreler'!$C$11,"Sınıra yaklaşıyor","Uygun")))</f>
      </c>
      <c r="J28" s="22"/>
    </row>
    <row r="29" ht="18" customHeight="1" spans="1:10" x14ac:dyDescent="0.25">
      <c r="A29" s="6">
        <v>24</v>
      </c>
      <c r="B29" s="14"/>
      <c r="C29" s="11">
        <f>IF(B29="","",IFERROR(INDEX('Aylık Hesap'!$D$6:$D$65,MATCH(B29,'Aylık Hesap'!$C$6:$C$65,0)),"Kayıt yok"))</f>
      </c>
      <c r="D29" s="13">
        <f>IF(B29="","",SUMIF('Aylık Hesap'!$C$6:$C$65,B29,'Aylık Hesap'!$H$6:$H$65))</f>
      </c>
      <c r="E29" s="13">
        <f>IF(B29="","",SUMIF('Aylık Hesap'!$C$6:$C$65,B29,'Aylık Hesap'!$I$6:$I$65))</f>
      </c>
      <c r="F29" s="10">
        <f>IF(B29="","",SUMIF('Aylık Hesap'!$C$6:$C$65,B29,'Aylık Hesap'!$M$6:$M$65))</f>
      </c>
      <c r="G29" s="13">
        <f>IF(B29="","",SUMIF('Aylık Hesap'!$C$6:$C$65,B29,'Aylık Hesap'!$N$6:$N$65))</f>
      </c>
      <c r="H29" s="13">
        <f>IF(B29="","",'Parametreler'!$C$10-D29)</f>
      </c>
      <c r="I29" s="11">
        <f>IF(B29="","",IF(D29&gt;'Parametreler'!$C$10,"Sınır aşıldı",IF(D29&gt;='Parametreler'!$C$11,"Sınıra yaklaşıyor","Uygun")))</f>
      </c>
      <c r="J29" s="22"/>
    </row>
    <row r="30" ht="18" customHeight="1" spans="1:10" x14ac:dyDescent="0.25">
      <c r="A30" s="6">
        <v>25</v>
      </c>
      <c r="B30" s="14"/>
      <c r="C30" s="11">
        <f>IF(B30="","",IFERROR(INDEX('Aylık Hesap'!$D$6:$D$65,MATCH(B30,'Aylık Hesap'!$C$6:$C$65,0)),"Kayıt yok"))</f>
      </c>
      <c r="D30" s="13">
        <f>IF(B30="","",SUMIF('Aylık Hesap'!$C$6:$C$65,B30,'Aylık Hesap'!$H$6:$H$65))</f>
      </c>
      <c r="E30" s="13">
        <f>IF(B30="","",SUMIF('Aylık Hesap'!$C$6:$C$65,B30,'Aylık Hesap'!$I$6:$I$65))</f>
      </c>
      <c r="F30" s="10">
        <f>IF(B30="","",SUMIF('Aylık Hesap'!$C$6:$C$65,B30,'Aylık Hesap'!$M$6:$M$65))</f>
      </c>
      <c r="G30" s="13">
        <f>IF(B30="","",SUMIF('Aylık Hesap'!$C$6:$C$65,B30,'Aylık Hesap'!$N$6:$N$65))</f>
      </c>
      <c r="H30" s="13">
        <f>IF(B30="","",'Parametreler'!$C$10-D30)</f>
      </c>
      <c r="I30" s="11">
        <f>IF(B30="","",IF(D30&gt;'Parametreler'!$C$10,"Sınır aşıldı",IF(D30&gt;='Parametreler'!$C$11,"Sınıra yaklaşıyor","Uygun")))</f>
      </c>
      <c r="J30" s="22"/>
    </row>
    <row r="31" ht="18" customHeight="1" spans="1:10" x14ac:dyDescent="0.25">
      <c r="A31" s="6">
        <v>26</v>
      </c>
      <c r="B31" s="14"/>
      <c r="C31" s="11">
        <f>IF(B31="","",IFERROR(INDEX('Aylık Hesap'!$D$6:$D$65,MATCH(B31,'Aylık Hesap'!$C$6:$C$65,0)),"Kayıt yok"))</f>
      </c>
      <c r="D31" s="13">
        <f>IF(B31="","",SUMIF('Aylık Hesap'!$C$6:$C$65,B31,'Aylık Hesap'!$H$6:$H$65))</f>
      </c>
      <c r="E31" s="13">
        <f>IF(B31="","",SUMIF('Aylık Hesap'!$C$6:$C$65,B31,'Aylık Hesap'!$I$6:$I$65))</f>
      </c>
      <c r="F31" s="10">
        <f>IF(B31="","",SUMIF('Aylık Hesap'!$C$6:$C$65,B31,'Aylık Hesap'!$M$6:$M$65))</f>
      </c>
      <c r="G31" s="13">
        <f>IF(B31="","",SUMIF('Aylık Hesap'!$C$6:$C$65,B31,'Aylık Hesap'!$N$6:$N$65))</f>
      </c>
      <c r="H31" s="13">
        <f>IF(B31="","",'Parametreler'!$C$10-D31)</f>
      </c>
      <c r="I31" s="11">
        <f>IF(B31="","",IF(D31&gt;'Parametreler'!$C$10,"Sınır aşıldı",IF(D31&gt;='Parametreler'!$C$11,"Sınıra yaklaşıyor","Uygun")))</f>
      </c>
      <c r="J31" s="22"/>
    </row>
    <row r="32" ht="18" customHeight="1" spans="1:10" x14ac:dyDescent="0.25">
      <c r="A32" s="6">
        <v>27</v>
      </c>
      <c r="B32" s="14"/>
      <c r="C32" s="11">
        <f>IF(B32="","",IFERROR(INDEX('Aylık Hesap'!$D$6:$D$65,MATCH(B32,'Aylık Hesap'!$C$6:$C$65,0)),"Kayıt yok"))</f>
      </c>
      <c r="D32" s="13">
        <f>IF(B32="","",SUMIF('Aylık Hesap'!$C$6:$C$65,B32,'Aylık Hesap'!$H$6:$H$65))</f>
      </c>
      <c r="E32" s="13">
        <f>IF(B32="","",SUMIF('Aylık Hesap'!$C$6:$C$65,B32,'Aylık Hesap'!$I$6:$I$65))</f>
      </c>
      <c r="F32" s="10">
        <f>IF(B32="","",SUMIF('Aylık Hesap'!$C$6:$C$65,B32,'Aylık Hesap'!$M$6:$M$65))</f>
      </c>
      <c r="G32" s="13">
        <f>IF(B32="","",SUMIF('Aylık Hesap'!$C$6:$C$65,B32,'Aylık Hesap'!$N$6:$N$65))</f>
      </c>
      <c r="H32" s="13">
        <f>IF(B32="","",'Parametreler'!$C$10-D32)</f>
      </c>
      <c r="I32" s="11">
        <f>IF(B32="","",IF(D32&gt;'Parametreler'!$C$10,"Sınır aşıldı",IF(D32&gt;='Parametreler'!$C$11,"Sınıra yaklaşıyor","Uygun")))</f>
      </c>
      <c r="J32" s="22"/>
    </row>
    <row r="33" ht="18" customHeight="1" spans="1:10" x14ac:dyDescent="0.25">
      <c r="A33" s="6">
        <v>28</v>
      </c>
      <c r="B33" s="14"/>
      <c r="C33" s="11">
        <f>IF(B33="","",IFERROR(INDEX('Aylık Hesap'!$D$6:$D$65,MATCH(B33,'Aylık Hesap'!$C$6:$C$65,0)),"Kayıt yok"))</f>
      </c>
      <c r="D33" s="13">
        <f>IF(B33="","",SUMIF('Aylık Hesap'!$C$6:$C$65,B33,'Aylık Hesap'!$H$6:$H$65))</f>
      </c>
      <c r="E33" s="13">
        <f>IF(B33="","",SUMIF('Aylık Hesap'!$C$6:$C$65,B33,'Aylık Hesap'!$I$6:$I$65))</f>
      </c>
      <c r="F33" s="10">
        <f>IF(B33="","",SUMIF('Aylık Hesap'!$C$6:$C$65,B33,'Aylık Hesap'!$M$6:$M$65))</f>
      </c>
      <c r="G33" s="13">
        <f>IF(B33="","",SUMIF('Aylık Hesap'!$C$6:$C$65,B33,'Aylık Hesap'!$N$6:$N$65))</f>
      </c>
      <c r="H33" s="13">
        <f>IF(B33="","",'Parametreler'!$C$10-D33)</f>
      </c>
      <c r="I33" s="11">
        <f>IF(B33="","",IF(D33&gt;'Parametreler'!$C$10,"Sınır aşıldı",IF(D33&gt;='Parametreler'!$C$11,"Sınıra yaklaşıyor","Uygun")))</f>
      </c>
      <c r="J33" s="22"/>
    </row>
    <row r="34" ht="18" customHeight="1" spans="1:10" x14ac:dyDescent="0.25">
      <c r="A34" s="6">
        <v>29</v>
      </c>
      <c r="B34" s="14"/>
      <c r="C34" s="11">
        <f>IF(B34="","",IFERROR(INDEX('Aylık Hesap'!$D$6:$D$65,MATCH(B34,'Aylık Hesap'!$C$6:$C$65,0)),"Kayıt yok"))</f>
      </c>
      <c r="D34" s="13">
        <f>IF(B34="","",SUMIF('Aylık Hesap'!$C$6:$C$65,B34,'Aylık Hesap'!$H$6:$H$65))</f>
      </c>
      <c r="E34" s="13">
        <f>IF(B34="","",SUMIF('Aylık Hesap'!$C$6:$C$65,B34,'Aylık Hesap'!$I$6:$I$65))</f>
      </c>
      <c r="F34" s="10">
        <f>IF(B34="","",SUMIF('Aylık Hesap'!$C$6:$C$65,B34,'Aylık Hesap'!$M$6:$M$65))</f>
      </c>
      <c r="G34" s="13">
        <f>IF(B34="","",SUMIF('Aylık Hesap'!$C$6:$C$65,B34,'Aylık Hesap'!$N$6:$N$65))</f>
      </c>
      <c r="H34" s="13">
        <f>IF(B34="","",'Parametreler'!$C$10-D34)</f>
      </c>
      <c r="I34" s="11">
        <f>IF(B34="","",IF(D34&gt;'Parametreler'!$C$10,"Sınır aşıldı",IF(D34&gt;='Parametreler'!$C$11,"Sınıra yaklaşıyor","Uygun")))</f>
      </c>
      <c r="J34" s="22"/>
    </row>
    <row r="35" ht="18" customHeight="1" spans="1:10" x14ac:dyDescent="0.25">
      <c r="A35" s="6">
        <v>30</v>
      </c>
      <c r="B35" s="14"/>
      <c r="C35" s="11">
        <f>IF(B35="","",IFERROR(INDEX('Aylık Hesap'!$D$6:$D$65,MATCH(B35,'Aylık Hesap'!$C$6:$C$65,0)),"Kayıt yok"))</f>
      </c>
      <c r="D35" s="13">
        <f>IF(B35="","",SUMIF('Aylık Hesap'!$C$6:$C$65,B35,'Aylık Hesap'!$H$6:$H$65))</f>
      </c>
      <c r="E35" s="13">
        <f>IF(B35="","",SUMIF('Aylık Hesap'!$C$6:$C$65,B35,'Aylık Hesap'!$I$6:$I$65))</f>
      </c>
      <c r="F35" s="10">
        <f>IF(B35="","",SUMIF('Aylık Hesap'!$C$6:$C$65,B35,'Aylık Hesap'!$M$6:$M$65))</f>
      </c>
      <c r="G35" s="13">
        <f>IF(B35="","",SUMIF('Aylık Hesap'!$C$6:$C$65,B35,'Aylık Hesap'!$N$6:$N$65))</f>
      </c>
      <c r="H35" s="13">
        <f>IF(B35="","",'Parametreler'!$C$10-D35)</f>
      </c>
      <c r="I35" s="11">
        <f>IF(B35="","",IF(D35&gt;'Parametreler'!$C$10,"Sınır aşıldı",IF(D35&gt;='Parametreler'!$C$11,"Sınıra yaklaşıyor","Uygun")))</f>
      </c>
      <c r="J35" s="22"/>
    </row>
    <row r="36" ht="18" customHeight="1" spans="1:10" x14ac:dyDescent="0.25">
      <c r="A36" s="6">
        <v>31</v>
      </c>
      <c r="B36" s="14"/>
      <c r="C36" s="11">
        <f>IF(B36="","",IFERROR(INDEX('Aylık Hesap'!$D$6:$D$65,MATCH(B36,'Aylık Hesap'!$C$6:$C$65,0)),"Kayıt yok"))</f>
      </c>
      <c r="D36" s="13">
        <f>IF(B36="","",SUMIF('Aylık Hesap'!$C$6:$C$65,B36,'Aylık Hesap'!$H$6:$H$65))</f>
      </c>
      <c r="E36" s="13">
        <f>IF(B36="","",SUMIF('Aylık Hesap'!$C$6:$C$65,B36,'Aylık Hesap'!$I$6:$I$65))</f>
      </c>
      <c r="F36" s="10">
        <f>IF(B36="","",SUMIF('Aylık Hesap'!$C$6:$C$65,B36,'Aylık Hesap'!$M$6:$M$65))</f>
      </c>
      <c r="G36" s="13">
        <f>IF(B36="","",SUMIF('Aylık Hesap'!$C$6:$C$65,B36,'Aylık Hesap'!$N$6:$N$65))</f>
      </c>
      <c r="H36" s="13">
        <f>IF(B36="","",'Parametreler'!$C$10-D36)</f>
      </c>
      <c r="I36" s="11">
        <f>IF(B36="","",IF(D36&gt;'Parametreler'!$C$10,"Sınır aşıldı",IF(D36&gt;='Parametreler'!$C$11,"Sınıra yaklaşıyor","Uygun")))</f>
      </c>
      <c r="J36" s="22"/>
    </row>
    <row r="37" ht="18" customHeight="1" spans="1:10" x14ac:dyDescent="0.25">
      <c r="A37" s="6">
        <v>32</v>
      </c>
      <c r="B37" s="14"/>
      <c r="C37" s="11">
        <f>IF(B37="","",IFERROR(INDEX('Aylık Hesap'!$D$6:$D$65,MATCH(B37,'Aylık Hesap'!$C$6:$C$65,0)),"Kayıt yok"))</f>
      </c>
      <c r="D37" s="13">
        <f>IF(B37="","",SUMIF('Aylık Hesap'!$C$6:$C$65,B37,'Aylık Hesap'!$H$6:$H$65))</f>
      </c>
      <c r="E37" s="13">
        <f>IF(B37="","",SUMIF('Aylık Hesap'!$C$6:$C$65,B37,'Aylık Hesap'!$I$6:$I$65))</f>
      </c>
      <c r="F37" s="10">
        <f>IF(B37="","",SUMIF('Aylık Hesap'!$C$6:$C$65,B37,'Aylık Hesap'!$M$6:$M$65))</f>
      </c>
      <c r="G37" s="13">
        <f>IF(B37="","",SUMIF('Aylık Hesap'!$C$6:$C$65,B37,'Aylık Hesap'!$N$6:$N$65))</f>
      </c>
      <c r="H37" s="13">
        <f>IF(B37="","",'Parametreler'!$C$10-D37)</f>
      </c>
      <c r="I37" s="11">
        <f>IF(B37="","",IF(D37&gt;'Parametreler'!$C$10,"Sınır aşıldı",IF(D37&gt;='Parametreler'!$C$11,"Sınıra yaklaşıyor","Uygun")))</f>
      </c>
      <c r="J37" s="22"/>
    </row>
    <row r="38" ht="18" customHeight="1" spans="1:10" x14ac:dyDescent="0.25">
      <c r="A38" s="6">
        <v>33</v>
      </c>
      <c r="B38" s="14"/>
      <c r="C38" s="11">
        <f>IF(B38="","",IFERROR(INDEX('Aylık Hesap'!$D$6:$D$65,MATCH(B38,'Aylık Hesap'!$C$6:$C$65,0)),"Kayıt yok"))</f>
      </c>
      <c r="D38" s="13">
        <f>IF(B38="","",SUMIF('Aylık Hesap'!$C$6:$C$65,B38,'Aylık Hesap'!$H$6:$H$65))</f>
      </c>
      <c r="E38" s="13">
        <f>IF(B38="","",SUMIF('Aylık Hesap'!$C$6:$C$65,B38,'Aylık Hesap'!$I$6:$I$65))</f>
      </c>
      <c r="F38" s="10">
        <f>IF(B38="","",SUMIF('Aylık Hesap'!$C$6:$C$65,B38,'Aylık Hesap'!$M$6:$M$65))</f>
      </c>
      <c r="G38" s="13">
        <f>IF(B38="","",SUMIF('Aylık Hesap'!$C$6:$C$65,B38,'Aylık Hesap'!$N$6:$N$65))</f>
      </c>
      <c r="H38" s="13">
        <f>IF(B38="","",'Parametreler'!$C$10-D38)</f>
      </c>
      <c r="I38" s="11">
        <f>IF(B38="","",IF(D38&gt;'Parametreler'!$C$10,"Sınır aşıldı",IF(D38&gt;='Parametreler'!$C$11,"Sınıra yaklaşıyor","Uygun")))</f>
      </c>
      <c r="J38" s="22"/>
    </row>
    <row r="39" ht="18" customHeight="1" spans="1:10" x14ac:dyDescent="0.25">
      <c r="A39" s="6">
        <v>34</v>
      </c>
      <c r="B39" s="14"/>
      <c r="C39" s="11">
        <f>IF(B39="","",IFERROR(INDEX('Aylık Hesap'!$D$6:$D$65,MATCH(B39,'Aylık Hesap'!$C$6:$C$65,0)),"Kayıt yok"))</f>
      </c>
      <c r="D39" s="13">
        <f>IF(B39="","",SUMIF('Aylık Hesap'!$C$6:$C$65,B39,'Aylık Hesap'!$H$6:$H$65))</f>
      </c>
      <c r="E39" s="13">
        <f>IF(B39="","",SUMIF('Aylık Hesap'!$C$6:$C$65,B39,'Aylık Hesap'!$I$6:$I$65))</f>
      </c>
      <c r="F39" s="10">
        <f>IF(B39="","",SUMIF('Aylık Hesap'!$C$6:$C$65,B39,'Aylık Hesap'!$M$6:$M$65))</f>
      </c>
      <c r="G39" s="13">
        <f>IF(B39="","",SUMIF('Aylık Hesap'!$C$6:$C$65,B39,'Aylık Hesap'!$N$6:$N$65))</f>
      </c>
      <c r="H39" s="13">
        <f>IF(B39="","",'Parametreler'!$C$10-D39)</f>
      </c>
      <c r="I39" s="11">
        <f>IF(B39="","",IF(D39&gt;'Parametreler'!$C$10,"Sınır aşıldı",IF(D39&gt;='Parametreler'!$C$11,"Sınıra yaklaşıyor","Uygun")))</f>
      </c>
      <c r="J39" s="22"/>
    </row>
    <row r="40" ht="18" customHeight="1" spans="1:10" x14ac:dyDescent="0.25">
      <c r="A40" s="6">
        <v>35</v>
      </c>
      <c r="B40" s="14"/>
      <c r="C40" s="11">
        <f>IF(B40="","",IFERROR(INDEX('Aylık Hesap'!$D$6:$D$65,MATCH(B40,'Aylık Hesap'!$C$6:$C$65,0)),"Kayıt yok"))</f>
      </c>
      <c r="D40" s="13">
        <f>IF(B40="","",SUMIF('Aylık Hesap'!$C$6:$C$65,B40,'Aylık Hesap'!$H$6:$H$65))</f>
      </c>
      <c r="E40" s="13">
        <f>IF(B40="","",SUMIF('Aylık Hesap'!$C$6:$C$65,B40,'Aylık Hesap'!$I$6:$I$65))</f>
      </c>
      <c r="F40" s="10">
        <f>IF(B40="","",SUMIF('Aylık Hesap'!$C$6:$C$65,B40,'Aylık Hesap'!$M$6:$M$65))</f>
      </c>
      <c r="G40" s="13">
        <f>IF(B40="","",SUMIF('Aylık Hesap'!$C$6:$C$65,B40,'Aylık Hesap'!$N$6:$N$65))</f>
      </c>
      <c r="H40" s="13">
        <f>IF(B40="","",'Parametreler'!$C$10-D40)</f>
      </c>
      <c r="I40" s="11">
        <f>IF(B40="","",IF(D40&gt;'Parametreler'!$C$10,"Sınır aşıldı",IF(D40&gt;='Parametreler'!$C$11,"Sınıra yaklaşıyor","Uygun")))</f>
      </c>
      <c r="J40" s="22"/>
    </row>
    <row r="41" ht="18" customHeight="1" spans="1:10" x14ac:dyDescent="0.25">
      <c r="A41" s="6">
        <v>36</v>
      </c>
      <c r="B41" s="14"/>
      <c r="C41" s="11">
        <f>IF(B41="","",IFERROR(INDEX('Aylık Hesap'!$D$6:$D$65,MATCH(B41,'Aylık Hesap'!$C$6:$C$65,0)),"Kayıt yok"))</f>
      </c>
      <c r="D41" s="13">
        <f>IF(B41="","",SUMIF('Aylık Hesap'!$C$6:$C$65,B41,'Aylık Hesap'!$H$6:$H$65))</f>
      </c>
      <c r="E41" s="13">
        <f>IF(B41="","",SUMIF('Aylık Hesap'!$C$6:$C$65,B41,'Aylık Hesap'!$I$6:$I$65))</f>
      </c>
      <c r="F41" s="10">
        <f>IF(B41="","",SUMIF('Aylık Hesap'!$C$6:$C$65,B41,'Aylık Hesap'!$M$6:$M$65))</f>
      </c>
      <c r="G41" s="13">
        <f>IF(B41="","",SUMIF('Aylık Hesap'!$C$6:$C$65,B41,'Aylık Hesap'!$N$6:$N$65))</f>
      </c>
      <c r="H41" s="13">
        <f>IF(B41="","",'Parametreler'!$C$10-D41)</f>
      </c>
      <c r="I41" s="11">
        <f>IF(B41="","",IF(D41&gt;'Parametreler'!$C$10,"Sınır aşıldı",IF(D41&gt;='Parametreler'!$C$11,"Sınıra yaklaşıyor","Uygun")))</f>
      </c>
      <c r="J41" s="22"/>
    </row>
    <row r="42" ht="18" customHeight="1" spans="1:10" x14ac:dyDescent="0.25">
      <c r="A42" s="6">
        <v>37</v>
      </c>
      <c r="B42" s="14"/>
      <c r="C42" s="11">
        <f>IF(B42="","",IFERROR(INDEX('Aylık Hesap'!$D$6:$D$65,MATCH(B42,'Aylık Hesap'!$C$6:$C$65,0)),"Kayıt yok"))</f>
      </c>
      <c r="D42" s="13">
        <f>IF(B42="","",SUMIF('Aylık Hesap'!$C$6:$C$65,B42,'Aylık Hesap'!$H$6:$H$65))</f>
      </c>
      <c r="E42" s="13">
        <f>IF(B42="","",SUMIF('Aylık Hesap'!$C$6:$C$65,B42,'Aylık Hesap'!$I$6:$I$65))</f>
      </c>
      <c r="F42" s="10">
        <f>IF(B42="","",SUMIF('Aylık Hesap'!$C$6:$C$65,B42,'Aylık Hesap'!$M$6:$M$65))</f>
      </c>
      <c r="G42" s="13">
        <f>IF(B42="","",SUMIF('Aylık Hesap'!$C$6:$C$65,B42,'Aylık Hesap'!$N$6:$N$65))</f>
      </c>
      <c r="H42" s="13">
        <f>IF(B42="","",'Parametreler'!$C$10-D42)</f>
      </c>
      <c r="I42" s="11">
        <f>IF(B42="","",IF(D42&gt;'Parametreler'!$C$10,"Sınır aşıldı",IF(D42&gt;='Parametreler'!$C$11,"Sınıra yaklaşıyor","Uygun")))</f>
      </c>
      <c r="J42" s="22"/>
    </row>
    <row r="43" ht="18" customHeight="1" spans="1:10" x14ac:dyDescent="0.25">
      <c r="A43" s="6">
        <v>38</v>
      </c>
      <c r="B43" s="14"/>
      <c r="C43" s="11">
        <f>IF(B43="","",IFERROR(INDEX('Aylık Hesap'!$D$6:$D$65,MATCH(B43,'Aylık Hesap'!$C$6:$C$65,0)),"Kayıt yok"))</f>
      </c>
      <c r="D43" s="13">
        <f>IF(B43="","",SUMIF('Aylık Hesap'!$C$6:$C$65,B43,'Aylık Hesap'!$H$6:$H$65))</f>
      </c>
      <c r="E43" s="13">
        <f>IF(B43="","",SUMIF('Aylık Hesap'!$C$6:$C$65,B43,'Aylık Hesap'!$I$6:$I$65))</f>
      </c>
      <c r="F43" s="10">
        <f>IF(B43="","",SUMIF('Aylık Hesap'!$C$6:$C$65,B43,'Aylık Hesap'!$M$6:$M$65))</f>
      </c>
      <c r="G43" s="13">
        <f>IF(B43="","",SUMIF('Aylık Hesap'!$C$6:$C$65,B43,'Aylık Hesap'!$N$6:$N$65))</f>
      </c>
      <c r="H43" s="13">
        <f>IF(B43="","",'Parametreler'!$C$10-D43)</f>
      </c>
      <c r="I43" s="11">
        <f>IF(B43="","",IF(D43&gt;'Parametreler'!$C$10,"Sınır aşıldı",IF(D43&gt;='Parametreler'!$C$11,"Sınıra yaklaşıyor","Uygun")))</f>
      </c>
      <c r="J43" s="22"/>
    </row>
    <row r="44" ht="18" customHeight="1" spans="1:10" x14ac:dyDescent="0.25">
      <c r="A44" s="6">
        <v>39</v>
      </c>
      <c r="B44" s="14"/>
      <c r="C44" s="11">
        <f>IF(B44="","",IFERROR(INDEX('Aylık Hesap'!$D$6:$D$65,MATCH(B44,'Aylık Hesap'!$C$6:$C$65,0)),"Kayıt yok"))</f>
      </c>
      <c r="D44" s="13">
        <f>IF(B44="","",SUMIF('Aylık Hesap'!$C$6:$C$65,B44,'Aylık Hesap'!$H$6:$H$65))</f>
      </c>
      <c r="E44" s="13">
        <f>IF(B44="","",SUMIF('Aylık Hesap'!$C$6:$C$65,B44,'Aylık Hesap'!$I$6:$I$65))</f>
      </c>
      <c r="F44" s="10">
        <f>IF(B44="","",SUMIF('Aylık Hesap'!$C$6:$C$65,B44,'Aylık Hesap'!$M$6:$M$65))</f>
      </c>
      <c r="G44" s="13">
        <f>IF(B44="","",SUMIF('Aylık Hesap'!$C$6:$C$65,B44,'Aylık Hesap'!$N$6:$N$65))</f>
      </c>
      <c r="H44" s="13">
        <f>IF(B44="","",'Parametreler'!$C$10-D44)</f>
      </c>
      <c r="I44" s="11">
        <f>IF(B44="","",IF(D44&gt;'Parametreler'!$C$10,"Sınır aşıldı",IF(D44&gt;='Parametreler'!$C$11,"Sınıra yaklaşıyor","Uygun")))</f>
      </c>
      <c r="J44" s="22"/>
    </row>
    <row r="45" ht="18" customHeight="1" spans="1:10" x14ac:dyDescent="0.25">
      <c r="A45" s="6">
        <v>40</v>
      </c>
      <c r="B45" s="14"/>
      <c r="C45" s="11">
        <f>IF(B45="","",IFERROR(INDEX('Aylık Hesap'!$D$6:$D$65,MATCH(B45,'Aylık Hesap'!$C$6:$C$65,0)),"Kayıt yok"))</f>
      </c>
      <c r="D45" s="13">
        <f>IF(B45="","",SUMIF('Aylık Hesap'!$C$6:$C$65,B45,'Aylık Hesap'!$H$6:$H$65))</f>
      </c>
      <c r="E45" s="13">
        <f>IF(B45="","",SUMIF('Aylık Hesap'!$C$6:$C$65,B45,'Aylık Hesap'!$I$6:$I$65))</f>
      </c>
      <c r="F45" s="10">
        <f>IF(B45="","",SUMIF('Aylık Hesap'!$C$6:$C$65,B45,'Aylık Hesap'!$M$6:$M$65))</f>
      </c>
      <c r="G45" s="13">
        <f>IF(B45="","",SUMIF('Aylık Hesap'!$C$6:$C$65,B45,'Aylık Hesap'!$N$6:$N$65))</f>
      </c>
      <c r="H45" s="13">
        <f>IF(B45="","",'Parametreler'!$C$10-D45)</f>
      </c>
      <c r="I45" s="11">
        <f>IF(B45="","",IF(D45&gt;'Parametreler'!$C$10,"Sınır aşıldı",IF(D45&gt;='Parametreler'!$C$11,"Sınıra yaklaşıyor","Uygun")))</f>
      </c>
      <c r="J45" s="22"/>
    </row>
    <row r="46" ht="22" customHeight="1" spans="1:10" x14ac:dyDescent="0.25">
      <c r="A46" s="18" t="s">
        <v>29</v>
      </c>
      <c r="B46" s="18"/>
      <c r="C46" s="18"/>
      <c r="D46" s="20">
        <f>SUM(D6:D45)</f>
      </c>
      <c r="E46" s="20">
        <f>SUM(E6:E45)</f>
      </c>
      <c r="F46" s="19">
        <f>SUM(F6:F45)</f>
      </c>
      <c r="G46" s="20">
        <f>SUM(G6:G45)</f>
      </c>
      <c r="H46" s="20"/>
      <c r="I46" s="18"/>
      <c r="J46" s="23"/>
    </row>
  </sheetData>
  <autoFilter ref="A5:J5"/>
  <conditionalFormatting sqref="H6:H45">
    <cfRule type="cellIs" dxfId="3" priority="1" operator="lessThan">
      <formula>0</formula>
    </cfRule>
  </conditionalFormatting>
  <conditionalFormatting sqref="I6:I45">
    <cfRule type="cellIs" dxfId="4" priority="1" operator="equal">
      <formula>"Sınır aşıldı"</formula>
    </cfRule>
  </conditionalFormatting>
  <conditionalFormatting sqref="I6:I45">
    <cfRule type="cellIs" dxfId="5" priority="1" operator="equal">
      <formula>"Sınıra yaklaşıyor"</formula>
    </cfRule>
  </conditionalFormatting>
  <dataValidations count="2">
    <dataValidation type="date" operator="greaterThan" allowBlank="1" showErrorMessage="1" error="Geçerli bir tarih girin (GG.AA.YYYY)." sqref="J10:J45">
      <formula1>18264</formula1>
    </dataValidation>
    <dataValidation type="date" operator="greaterThan" allowBlank="1" showErrorMessage="1" error="Geçerli bir tarih girin (GG.AA.YYYY)." sqref="J6:J45">
      <formula1>18264</formula1>
    </dataValidation>
  </dataValidations>
  <hyperlinks>
    <hyperlink ref="B3" r:id="rId1"/>
  </hyperlinks>
  <pageMargins left="0.4" right="0.4" top="0.5" bottom="0.5" header="0.3" footer="0.3"/>
  <pageSetup paperSize="9" orientation="landscape" horizontalDpi="4294967295" verticalDpi="4294967295" scale="100" fitToWidth="1" fitToHeight="0"/>
  <headerFooter>
    <oddFooter>&amp;L&amp;8İK Partner · ikpartner.com&amp;R&amp;8Sayfa &amp;P / &amp;N</oddFooter>
  </headerFooter>
  <drawing r:id="rId4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46" customWidth="1"/>
    <col min="3" max="3" width="22" customWidth="1"/>
    <col min="4" max="4" width="40" customWidth="1"/>
  </cols>
  <sheetData>
    <row r="1" ht="34" customHeight="1" spans="2:2" x14ac:dyDescent="0.25">
      <c r="B1" s="1" t="s">
        <v>0</v>
      </c>
    </row>
    <row r="2" ht="18" customHeight="1" spans="2:2" x14ac:dyDescent="0.25">
      <c r="B2" s="2" t="s">
        <v>1</v>
      </c>
    </row>
    <row r="3" ht="16" customHeight="1" spans="2:2" x14ac:dyDescent="0.25">
      <c r="B3" s="3" t="s">
        <v>2</v>
      </c>
    </row>
    <row r="4" spans="1:4" x14ac:dyDescent="0.25">
      <c r="A4" s="4"/>
      <c r="B4" s="4"/>
      <c r="C4" s="4"/>
      <c r="D4" s="4"/>
    </row>
    <row r="5" ht="24" customHeight="1" spans="2:2" x14ac:dyDescent="0.25">
      <c r="B5" s="24" t="s">
        <v>36</v>
      </c>
    </row>
    <row r="6" ht="20" customHeight="1" spans="2:4" x14ac:dyDescent="0.25">
      <c r="B6" s="25" t="s">
        <v>37</v>
      </c>
      <c r="C6" s="26">
        <v>33030</v>
      </c>
      <c r="D6" s="27" t="s">
        <v>38</v>
      </c>
    </row>
    <row r="7" ht="20" customHeight="1" spans="2:4" x14ac:dyDescent="0.25">
      <c r="B7" s="25" t="s">
        <v>39</v>
      </c>
      <c r="C7" s="28">
        <v>225</v>
      </c>
      <c r="D7" s="27" t="s">
        <v>40</v>
      </c>
    </row>
    <row r="8" ht="20" customHeight="1" spans="2:4" x14ac:dyDescent="0.25">
      <c r="B8" s="25" t="s">
        <v>41</v>
      </c>
      <c r="C8" s="29">
        <v>0.5</v>
      </c>
      <c r="D8" s="27" t="s">
        <v>42</v>
      </c>
    </row>
    <row r="9" ht="20" customHeight="1" spans="2:4" x14ac:dyDescent="0.25">
      <c r="B9" s="25" t="s">
        <v>43</v>
      </c>
      <c r="C9" s="29">
        <v>0.25</v>
      </c>
      <c r="D9" s="27" t="s">
        <v>44</v>
      </c>
    </row>
    <row r="10" ht="20" customHeight="1" spans="2:4" x14ac:dyDescent="0.25">
      <c r="B10" s="25" t="s">
        <v>45</v>
      </c>
      <c r="C10" s="28">
        <v>270</v>
      </c>
      <c r="D10" s="27" t="s">
        <v>46</v>
      </c>
    </row>
    <row r="11" ht="20" customHeight="1" spans="2:4" x14ac:dyDescent="0.25">
      <c r="B11" s="25" t="s">
        <v>47</v>
      </c>
      <c r="C11" s="28">
        <v>240</v>
      </c>
      <c r="D11" s="27" t="s">
        <v>48</v>
      </c>
    </row>
    <row r="12" ht="20" customHeight="1" spans="2:4" x14ac:dyDescent="0.25">
      <c r="B12" s="25" t="s">
        <v>49</v>
      </c>
      <c r="C12" s="30">
        <v>1.5</v>
      </c>
      <c r="D12" s="27" t="s">
        <v>50</v>
      </c>
    </row>
    <row r="13" ht="20" customHeight="1" spans="2:4" x14ac:dyDescent="0.25">
      <c r="B13" s="25" t="s">
        <v>51</v>
      </c>
      <c r="C13" s="30">
        <v>1.25</v>
      </c>
      <c r="D13" s="27" t="s">
        <v>52</v>
      </c>
    </row>
    <row r="14" ht="20" customHeight="1" spans="2:4" x14ac:dyDescent="0.25">
      <c r="B14" s="25" t="s">
        <v>53</v>
      </c>
      <c r="C14" s="31" t="s">
        <v>54</v>
      </c>
    </row>
    <row r="15" ht="24" customHeight="1" spans="2:2" x14ac:dyDescent="0.25">
      <c r="B15" s="24" t="s">
        <v>55</v>
      </c>
    </row>
    <row r="16" ht="20" customHeight="1" spans="2:4" x14ac:dyDescent="0.25">
      <c r="B16" s="25" t="s">
        <v>56</v>
      </c>
      <c r="C16" s="32">
        <f>SUM('Aylık Hesap'!$H$6:$H$65)</f>
      </c>
    </row>
    <row r="17" ht="20" customHeight="1" spans="2:4" x14ac:dyDescent="0.25">
      <c r="B17" s="25" t="s">
        <v>57</v>
      </c>
      <c r="C17" s="32">
        <f>SUM('Aylık Hesap'!$I$6:$I$65)</f>
      </c>
    </row>
    <row r="18" ht="20" customHeight="1" spans="2:4" x14ac:dyDescent="0.25">
      <c r="B18" s="25" t="s">
        <v>58</v>
      </c>
      <c r="C18" s="33">
        <f>SUM('Aylık Hesap'!$M$6:$M$65)</f>
      </c>
      <c r="D18" s="27" t="s">
        <v>59</v>
      </c>
    </row>
    <row r="19" ht="20" customHeight="1" spans="2:4" x14ac:dyDescent="0.25">
      <c r="B19" s="25" t="s">
        <v>60</v>
      </c>
      <c r="C19" s="32">
        <f>SUM('Aylık Hesap'!$N$6:$N$65)</f>
      </c>
      <c r="D19" s="27" t="s">
        <v>61</v>
      </c>
    </row>
    <row r="20" ht="24" customHeight="1" spans="2:2" x14ac:dyDescent="0.25">
      <c r="B20" s="24" t="s">
        <v>62</v>
      </c>
    </row>
    <row r="21" ht="20" customHeight="1" spans="2:4" x14ac:dyDescent="0.25">
      <c r="B21" s="25" t="s">
        <v>63</v>
      </c>
      <c r="C21" s="34">
        <f>COUNTIF('Yıllık Özet'!$I$6:$I$45,"Sınır aşıldı")</f>
      </c>
    </row>
    <row r="22" ht="20" customHeight="1" spans="2:4" x14ac:dyDescent="0.25">
      <c r="B22" s="25" t="s">
        <v>64</v>
      </c>
      <c r="C22" s="34">
        <f>COUNTIF('Yıllık Özet'!$I$6:$I$45,"Sınıra yaklaşıyor")</f>
      </c>
    </row>
    <row r="23" ht="20" customHeight="1" spans="2:4" x14ac:dyDescent="0.25">
      <c r="B23" s="25" t="s">
        <v>65</v>
      </c>
      <c r="C23" s="34">
        <f>COUNTIF('Aylık Hesap'!$G$6:$G$65,"Asgari ücretin altında")</f>
      </c>
      <c r="D23" s="27" t="s">
        <v>66</v>
      </c>
    </row>
    <row r="24" ht="24" customHeight="1" spans="2:2" x14ac:dyDescent="0.25">
      <c r="B24" s="24" t="s">
        <v>67</v>
      </c>
    </row>
    <row r="25" ht="20" customHeight="1" spans="2:4" x14ac:dyDescent="0.25">
      <c r="B25" s="25" t="s">
        <v>68</v>
      </c>
      <c r="C25" s="31" t="s">
        <v>69</v>
      </c>
    </row>
    <row r="26" ht="20" customHeight="1" spans="2:4" x14ac:dyDescent="0.25">
      <c r="B26" s="25" t="s">
        <v>70</v>
      </c>
      <c r="C26" s="31" t="s">
        <v>69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00" customWidth="1"/>
  </cols>
  <sheetData>
    <row r="1" ht="34" customHeight="1" spans="2:2" x14ac:dyDescent="0.25">
      <c r="B1" s="1" t="s">
        <v>71</v>
      </c>
    </row>
    <row r="2" ht="18" customHeight="1" spans="2:2" x14ac:dyDescent="0.25">
      <c r="B2" s="2" t="s">
        <v>0</v>
      </c>
    </row>
    <row r="3" ht="16" customHeight="1" spans="2:2" x14ac:dyDescent="0.25">
      <c r="B3" s="3" t="s">
        <v>2</v>
      </c>
    </row>
    <row r="4" spans="1:2" x14ac:dyDescent="0.25">
      <c r="A4" s="4"/>
      <c r="B4" s="4"/>
    </row>
    <row r="5" ht="60" customHeight="1" spans="2:2" x14ac:dyDescent="0.25">
      <c r="B5" s="35" t="s">
        <v>72</v>
      </c>
    </row>
    <row r="7" ht="22" customHeight="1" spans="2:2" x14ac:dyDescent="0.25">
      <c r="B7" s="36" t="s">
        <v>73</v>
      </c>
    </row>
    <row r="8" ht="45" customHeight="1" spans="2:2" x14ac:dyDescent="0.25">
      <c r="B8" s="35" t="s">
        <v>74</v>
      </c>
    </row>
    <row r="9" ht="30" customHeight="1" spans="2:2" x14ac:dyDescent="0.25">
      <c r="B9" s="35" t="s">
        <v>75</v>
      </c>
    </row>
    <row r="10" ht="45" customHeight="1" spans="2:2" x14ac:dyDescent="0.25">
      <c r="B10" s="35" t="s">
        <v>76</v>
      </c>
    </row>
    <row r="11" ht="45" customHeight="1" spans="2:2" x14ac:dyDescent="0.25">
      <c r="B11" s="35" t="s">
        <v>77</v>
      </c>
    </row>
    <row r="12" ht="45" customHeight="1" spans="2:2" x14ac:dyDescent="0.25">
      <c r="B12" s="35" t="s">
        <v>78</v>
      </c>
    </row>
    <row r="13" ht="30" customHeight="1" spans="2:2" x14ac:dyDescent="0.25">
      <c r="B13" s="35" t="s">
        <v>79</v>
      </c>
    </row>
    <row r="14" ht="45" customHeight="1" spans="2:2" x14ac:dyDescent="0.25">
      <c r="B14" s="35" t="s">
        <v>80</v>
      </c>
    </row>
    <row r="15" ht="30" customHeight="1" spans="2:2" x14ac:dyDescent="0.25">
      <c r="B15" s="35" t="s">
        <v>81</v>
      </c>
    </row>
    <row r="16" ht="8" customHeight="1" spans="2:2" x14ac:dyDescent="0.25">
      <c r="B16" s="35" t="s">
        <v>82</v>
      </c>
    </row>
    <row r="17" ht="30" customHeight="1" spans="2:2" x14ac:dyDescent="0.25">
      <c r="B17" s="37" t="s">
        <v>83</v>
      </c>
    </row>
    <row r="19" ht="20" customHeight="1" spans="2:2" x14ac:dyDescent="0.25">
      <c r="B19" s="38" t="s">
        <v>84</v>
      </c>
    </row>
    <row r="20" ht="30" customHeight="1" spans="2:2" x14ac:dyDescent="0.25">
      <c r="B20" s="35" t="s">
        <v>85</v>
      </c>
    </row>
    <row r="22" ht="18" customHeight="1" spans="2:2" x14ac:dyDescent="0.25">
      <c r="B22" s="39" t="s">
        <v>86</v>
      </c>
    </row>
  </sheetData>
  <hyperlinks>
    <hyperlink ref="B3" r:id="rId1"/>
  </hyperlinks>
  <pageMargins left="0.7" right="0.7" top="0.75" bottom="0.75" header="0.3" footer="0.3"/>
  <pageSetup paperSize="9" orientation="portrait" horizontalDpi="4294967295" verticalDpi="4294967295" scale="100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Aylık Hesap</vt:lpstr>
      <vt:lpstr>Yıllık Özet</vt:lpstr>
      <vt:lpstr>Parametreler</vt:lpstr>
      <vt:lpstr>Nasıl Kullanılır</vt:lpstr>
    </vt:vector>
  </TitlesOfParts>
  <Company>İK Partner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İK Partner</dc:creator>
  <dc:title>Fazla Mesai Hesaplama Tablosu</dc:title>
  <dc:subject/>
  <dc:description/>
  <cp:keywords/>
  <cp:category/>
  <cp:lastModifiedBy>Unknown</cp:lastModifiedBy>
  <dcterms:created xsi:type="dcterms:W3CDTF">2026-10-12T09:00:00Z</dcterms:created>
  <dcterms:modified xsi:type="dcterms:W3CDTF">2026-10-12T09:00:00Z</dcterms:modified>
</cp:coreProperties>
</file>