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Değerlendirme" state="visible" r:id="rId4"/>
    <sheet sheetId="2" name="Matris" state="visible" r:id="rId5"/>
    <sheet sheetId="3" name="Kutu Tanımları" state="visible" r:id="rId6"/>
    <sheet sheetId="4" name="Ayarlar" state="visible" r:id="rId7"/>
    <sheet sheetId="5" name="Nasıl Kullanılır" state="visible" r:id="rId8"/>
  </sheets>
  <definedNames>
    <definedName name="_xlnm.Print_Titles" localSheetId="0">'Değerlendirme'!$5:$5</definedName>
    <definedName name="_xlnm.Print_Titles" localSheetId="1">'Matris'!$5:$5</definedName>
    <definedName name="_xlnm.Print_Titles" localSheetId="2">'Kutu Tanımları'!$5:$5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5" authorId="0">
      <text>
        <r>
          <t>1–5 arası; dönem sonu performans değerlendirme sonucu.</t>
        </r>
      </text>
    </comment>
    <comment ref="G5" authorId="0">
      <text>
        <r>
          <t>1–5 arası; önceden tanımlı potansiyel ölçütlerine göre.</t>
        </r>
      </text>
    </comment>
  </commentList>
</comments>
</file>

<file path=xl/sharedStrings.xml><?xml version="1.0" encoding="utf-8"?>
<sst xmlns="http://schemas.openxmlformats.org/spreadsheetml/2006/main" count="163" uniqueCount="124">
  <si>
    <t>9 Kutu Yetenek Matrisi</t>
  </si>
  <si>
    <t>Birim: [Departman / Şirket]  ·  Dönem: [Dönem]</t>
  </si>
  <si>
    <t>ikpartner.com  ·  Ücretsiz İK şablonu  ·  0538 949 22 87</t>
  </si>
  <si>
    <t>Sıra</t>
  </si>
  <si>
    <t>Ad Soyad</t>
  </si>
  <si>
    <t>Departman</t>
  </si>
  <si>
    <t>Pozisyon</t>
  </si>
  <si>
    <t>Yönetici</t>
  </si>
  <si>
    <t>Performans Puanı</t>
  </si>
  <si>
    <t>Potansiyel Puanı</t>
  </si>
  <si>
    <t>Performans Düzeyi</t>
  </si>
  <si>
    <t>Potansiyel Düzeyi</t>
  </si>
  <si>
    <t>Kutu No</t>
  </si>
  <si>
    <t>Kutu Adı</t>
  </si>
  <si>
    <t>Önerilen Aksiyon</t>
  </si>
  <si>
    <t>Kalibrasyon Notu</t>
  </si>
  <si>
    <t>Çalışan A</t>
  </si>
  <si>
    <t>Satış</t>
  </si>
  <si>
    <t>Bölge Müdürü</t>
  </si>
  <si>
    <t>[Yönetici]</t>
  </si>
  <si>
    <t>Çalışan B</t>
  </si>
  <si>
    <t>Satış Uzmanı</t>
  </si>
  <si>
    <t>Çalışan C</t>
  </si>
  <si>
    <t>Operasyon</t>
  </si>
  <si>
    <t>Planlama Uzmanı</t>
  </si>
  <si>
    <t>Çalışan D</t>
  </si>
  <si>
    <t>Vardiya Amiri</t>
  </si>
  <si>
    <t>Çalışan E</t>
  </si>
  <si>
    <t>Finans</t>
  </si>
  <si>
    <t>Finans Uzmanı</t>
  </si>
  <si>
    <t>Çalışan F</t>
  </si>
  <si>
    <t>Muhasebe Uzmanı</t>
  </si>
  <si>
    <t>Çalışan G</t>
  </si>
  <si>
    <t>Pazarlama</t>
  </si>
  <si>
    <t>Marka Uzmanı</t>
  </si>
  <si>
    <t>Çalışan H</t>
  </si>
  <si>
    <t>İK</t>
  </si>
  <si>
    <t>İK Uzmanı</t>
  </si>
  <si>
    <t>Çalışan I</t>
  </si>
  <si>
    <t>Bilgi Teknolojileri</t>
  </si>
  <si>
    <t>Yazılım Uzmanı</t>
  </si>
  <si>
    <t>Çalışan J</t>
  </si>
  <si>
    <t>Müşteri Hizmetleri</t>
  </si>
  <si>
    <t>Takım Lideri</t>
  </si>
  <si>
    <t>9 Kutu Matrisi: Kutu Başına Çalışan Sayısı</t>
  </si>
  <si>
    <t>Satırlar potansiyel düzeyini, sütunlar performans düzeyini gösterir. Hücrede: kutu adı (çalışan sayısı).</t>
  </si>
  <si>
    <t>Potansiyel ↓  /  Performans →</t>
  </si>
  <si>
    <t>Düşük Performans</t>
  </si>
  <si>
    <t>Orta Performans</t>
  </si>
  <si>
    <t>Yüksek Performans</t>
  </si>
  <si>
    <t>Yüksek Potansiyel</t>
  </si>
  <si>
    <t>Orta Potansiyel</t>
  </si>
  <si>
    <t>Düşük Potansiyel</t>
  </si>
  <si>
    <t>Performans</t>
  </si>
  <si>
    <t>Potansiyel</t>
  </si>
  <si>
    <t>Tanım</t>
  </si>
  <si>
    <t>Çalışan Sayısı</t>
  </si>
  <si>
    <t>Oran</t>
  </si>
  <si>
    <t>Düşük</t>
  </si>
  <si>
    <t>Performans riski</t>
  </si>
  <si>
    <t>Mevcut sonuçlar ve gelişim sinyalleri beklentinin altında.</t>
  </si>
  <si>
    <t>Nedenleri birebir netleştirin; rol uyumuna bakın; gerekirse PIP başlatın.</t>
  </si>
  <si>
    <t>Orta</t>
  </si>
  <si>
    <t>İstikrarlı katkı</t>
  </si>
  <si>
    <t>Rolünü yeterli düzeyde yürütür; büyük role geçiş sinyali sınırlı.</t>
  </si>
  <si>
    <t>Mevcut rolde bağlılığı destekleyin; net hedef ve düzenli geri bildirim verin.</t>
  </si>
  <si>
    <t>Yüksek</t>
  </si>
  <si>
    <t>Güvenilir uzman</t>
  </si>
  <si>
    <t>Rolünde yüksek sonuç üretir; uzmanlık derinliği güçlü.</t>
  </si>
  <si>
    <t>Mentorluk ve bilgi aktarımı rolü verin; uzmanlık kariyer yolu sunun.</t>
  </si>
  <si>
    <t>Tutarsız performans</t>
  </si>
  <si>
    <t>Gelişim kapasitesi var; sonuçlar beklentinin altında.</t>
  </si>
  <si>
    <t>Engelleri ve rol uyumunu inceleyin; koçluk ve kısa vadeli hedeflerle destekleyin.</t>
  </si>
  <si>
    <t>Çekirdek çalışan</t>
  </si>
  <si>
    <t>Beklentileri karşılayan, gelişmeye devam eden ekip omurgası.</t>
  </si>
  <si>
    <t>Güçlü yönleri derinleştirin; yeni sorumluluklarla esnekliğini artırın.</t>
  </si>
  <si>
    <t>Yüksek performans</t>
  </si>
  <si>
    <t>Sonuçları güçlü; potansiyeli henüz tam görünmüyor.</t>
  </si>
  <si>
    <t>Kapsamı genişleyen görev ve çapraz projelerle potansiyelini test edin.</t>
  </si>
  <si>
    <t>Keşfedilmemiş potansiyel</t>
  </si>
  <si>
    <t>Öğrenme çevikliği ve istek yüksek; sonuçlar henüz yansımıyor.</t>
  </si>
  <si>
    <t>Rol eşleşmesini gözden geçirin, mentor atayın, kısa sürede yeniden değerlendirin.</t>
  </si>
  <si>
    <t>Yükselen yetenek</t>
  </si>
  <si>
    <t>Güçlü gelişim sinyalleri; performansı yükselme eğiliminde.</t>
  </si>
  <si>
    <t>Görünür projeler ve hızlandırılmış gelişim planı sunun; yedekleme adayı yapın.</t>
  </si>
  <si>
    <t>Yıldız</t>
  </si>
  <si>
    <t>Bugünkü sonuçlar ve gelecekteki kapasite çok güçlü.</t>
  </si>
  <si>
    <t>Kritik pozisyonlara yedek planlayın; zorlayıcı görev verin; elde tutmayı konuşun.</t>
  </si>
  <si>
    <t>TOPLAM</t>
  </si>
  <si>
    <t>Dönem Bilgileri</t>
  </si>
  <si>
    <t>Değerlendirme dönemi</t>
  </si>
  <si>
    <t>[Dönem]</t>
  </si>
  <si>
    <t>Kalibrasyon toplantısı tarihi</t>
  </si>
  <si>
    <t>[GG.AA.YYYY]</t>
  </si>
  <si>
    <t>Hazırlayan</t>
  </si>
  <si>
    <t>[Ad Soyad]</t>
  </si>
  <si>
    <t>Düzey Eşikleri (1–5 ölçeği)</t>
  </si>
  <si>
    <t>Orta düzeyin alt sınırı</t>
  </si>
  <si>
    <t>Bu değerin altı Düşük kabul edilir.</t>
  </si>
  <si>
    <t>Yüksek düzeyin alt sınırı</t>
  </si>
  <si>
    <t>Bu değer ve üzeri Yüksek kabul edilir.</t>
  </si>
  <si>
    <t>Dağılım</t>
  </si>
  <si>
    <t>Matrise yerleşen çalışan sayısı</t>
  </si>
  <si>
    <t>Yüksek potansiyelli çalışan (kutu 7–9)</t>
  </si>
  <si>
    <t>Yüksek potansiyel oranı</t>
  </si>
  <si>
    <t>Yıldız (kutu 9)</t>
  </si>
  <si>
    <t>Performans riski (kutu 1)</t>
  </si>
  <si>
    <t>Bu kişiler için birebir görüşme ve gelişim planı önceliklendirilmeli.</t>
  </si>
  <si>
    <t>Ortalama performans puanı</t>
  </si>
  <si>
    <t>Ortalama potansiyel puanı</t>
  </si>
  <si>
    <t>Nasıl Kullanılır?</t>
  </si>
  <si>
    <t>Çalışanları performans (bugünkü sonuçlar) ve potansiyel (gelecekte daha büyük bir rolü üstlenme kapasitesi) puanlarına göre 3×3 yetenek matrisine (9-box) otomatik yerleştiren tablo. Her çalışanın kutusunu, kutu adını ve önerilen aksiyonu verir; Matris sayfasında kutu başına çalışan sayısını ızgara görünümünde özetler. Puan aralığı 1–5'tir; Düşük / Orta / Yüksek ayrımı Ayarlar sayfasındaki eşiklere göre yapılır. Tablodaki çalışanlar örnek veridir; kendi verinizi girmeden önce silin.</t>
  </si>
  <si>
    <t>Kullanım adımları</t>
  </si>
  <si>
    <t>1. Ayarlar sayfasında dönem bilgilerini ve düzey eşiklerini girin. Varsayılan: 2,50 altı Düşük, 2,50–3,74 Orta, 3,75 ve üzeri Yüksek.</t>
  </si>
  <si>
    <t>2. Değerlendirme sayfasına her çalışan için ad, departman, pozisyon ve yönetici bilgisini yazın.</t>
  </si>
  <si>
    <t>3. Performans Puanı sütununa dönem sonu performans değerlendirme sonucunu (1–5) girin. Farklı bir ölçek kullanıyorsanız puanı 1–5 aralığına dönüştürün.</t>
  </si>
  <si>
    <t>4. Potansiyel Puanı sütununa potansiyel değerlendirmesini (1–5) girin. Potansiyeli öğrenme çevikliği, hırs/istek, daha geniş sorumluluk alma isteği ve liderlik davranışları gibi önceden tanımlı ölçütlerle puanlayın; tek bir yöneticinin izlenimine dayandırmayın.</t>
  </si>
  <si>
    <t>5. Düzeyler, Kutu No, Kutu Adı ve Önerilen Aksiyon otomatik hesaplanır. Kutu Tanımları sayfasında kutu adlarını ve aksiyonları kendi yaklaşımınıza göre düzenleyebilirsiniz (kutu numaralarını değiştirmeyin).</t>
  </si>
  <si>
    <t>6. Sonuçları kalibrasyon toplantısında yöneticilerle birlikte gözden geçirin; değişiklik yapılan kişiler için gerekçeyi Kalibrasyon Notu sütununa yazın. Matris sonuçları kişisel veri içerir; erişimi yetkili kişilerle sınırlayın ve çalışana kutu adıyla değil, gelişim odaklı geri bildirimle aktarın.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</si>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</sst>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0" fontId="7" fillId="3" borderId="2" xfId="0" applyFont="1" applyFill="1" applyBorder="1"/>
    <xf numFmtId="3" fontId="7" fillId="3" borderId="2" xfId="0" applyNumberFormat="1" applyFont="1" applyFill="1" applyBorder="1"/>
    <xf numFmtId="0" fontId="8" fillId="0" borderId="2" xfId="0" applyFont="1" applyBorder="1" applyAlignment="1">
      <alignment vertical="top" wrapText="1"/>
    </xf>
    <xf numFmtId="0" fontId="8" fillId="0" borderId="2" xfId="0" applyFont="1" applyBorder="1"/>
    <xf numFmtId="4" fontId="8" fillId="0" borderId="2" xfId="0" applyNumberFormat="1" applyFont="1" applyBorder="1"/>
    <xf numFmtId="3" fontId="8" fillId="0" borderId="2" xfId="0" applyNumberFormat="1" applyFont="1" applyBorder="1"/>
    <xf numFmtId="9" fontId="7" fillId="3" borderId="2" xfId="0" applyNumberFormat="1" applyFont="1" applyFill="1" applyBorder="1"/>
    <xf numFmtId="3" fontId="9" fillId="4" borderId="3" xfId="0" applyNumberFormat="1" applyFont="1" applyFill="1" applyBorder="1"/>
    <xf numFmtId="0" fontId="9" fillId="4" borderId="3" xfId="0" applyFont="1" applyFill="1" applyBorder="1"/>
    <xf numFmtId="9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0" fontId="11" fillId="5" borderId="2" xfId="0" applyFont="1" applyFill="1" applyBorder="1" applyAlignment="1">
      <alignment horizontal="right"/>
    </xf>
    <xf numFmtId="4" fontId="11" fillId="5" borderId="2" xfId="0" applyNumberFormat="1" applyFont="1" applyFill="1" applyBorder="1" applyAlignment="1">
      <alignment horizontal="right"/>
    </xf>
    <xf numFmtId="0" fontId="12" fillId="0" borderId="0" xfId="0" applyFont="1"/>
    <xf numFmtId="3" fontId="13" fillId="0" borderId="2" xfId="0" applyNumberFormat="1" applyFont="1" applyBorder="1" applyAlignment="1">
      <alignment horizontal="right"/>
    </xf>
    <xf numFmtId="9" fontId="13" fillId="0" borderId="2" xfId="0" applyNumberFormat="1" applyFont="1" applyBorder="1" applyAlignment="1">
      <alignment horizontal="right"/>
    </xf>
    <xf numFmtId="4" fontId="13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18">
    <dxf>
      <fill>
        <patternFill patternType="solid">
          <bgColor rgb="FFF8C9C5"/>
        </patternFill>
      </fill>
    </dxf>
    <dxf>
      <fill>
        <patternFill patternType="solid">
          <bgColor rgb="FFF8C9C5"/>
        </patternFill>
      </fill>
    </dxf>
    <dxf>
      <fill>
        <patternFill patternType="solid">
          <bgColor rgb="FF9FE3D9"/>
        </patternFill>
      </fill>
    </dxf>
    <dxf>
      <fill>
        <patternFill patternType="solid">
          <bgColor rgb="FFD5F2EE"/>
        </patternFill>
      </fill>
    </dxf>
    <dxf>
      <fill>
        <patternFill patternType="solid">
          <bgColor rgb="FFD5F2EE"/>
        </patternFill>
      </fill>
    </dxf>
    <dxf>
      <fill>
        <patternFill patternType="solid">
          <bgColor rgb="FFF8C9C5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AF1F8"/>
        </patternFill>
      </fill>
    </dxf>
    <dxf>
      <fill>
        <patternFill patternType="solid">
          <bgColor rgb="FFEAF1F8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8C9C5"/>
        </patternFill>
      </fill>
    </dxf>
    <dxf>
      <fill>
        <patternFill patternType="solid">
          <bgColor rgb="FFD5F2EE"/>
        </patternFill>
      </fill>
    </dxf>
    <dxf>
      <fill>
        <patternFill patternType="solid">
          <bgColor rgb="FFF5F8FB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9FE3D9"/>
        </patternFill>
      </fill>
    </dxf>
    <dxf>
      <fill>
        <patternFill patternType="solid">
          <bgColor rgb="FFD5F2EE"/>
        </patternFill>
      </fill>
    </dxf>
    <dxf>
      <fill>
        <patternFill patternType="solid">
          <bgColor rgb="FFE3F6F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45000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12000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8" customWidth="1"/>
    <col min="3" max="3" width="16" customWidth="1"/>
    <col min="4" max="4" width="18" customWidth="1"/>
    <col min="5" max="5" width="16" customWidth="1"/>
    <col min="6" max="9" width="11" customWidth="1"/>
    <col min="10" max="10" width="8" customWidth="1"/>
    <col min="11" max="11" width="22" customWidth="1"/>
    <col min="12" max="12" width="72" customWidth="1"/>
    <col min="13" max="13" width="3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30" customHeight="1" spans="1:13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x14ac:dyDescent="0.25">
      <c r="A6" s="6">
        <v>1</v>
      </c>
      <c r="B6" s="7" t="s">
        <v>16</v>
      </c>
      <c r="C6" s="7" t="s">
        <v>17</v>
      </c>
      <c r="D6" s="7" t="s">
        <v>18</v>
      </c>
      <c r="E6" s="7" t="s">
        <v>19</v>
      </c>
      <c r="F6" s="8">
        <v>4.4</v>
      </c>
      <c r="G6" s="8">
        <v>4.2</v>
      </c>
      <c r="H6" s="9">
        <f>IF(F6="","",IF(F6&gt;='Ayarlar'!$C$11,"Yüksek",IF(F6&gt;='Ayarlar'!$C$10,"Orta","Düşük")))</f>
      </c>
      <c r="I6" s="9">
        <f>IF(G6="","",IF(G6&gt;='Ayarlar'!$C$11,"Yüksek",IF(G6&gt;='Ayarlar'!$C$10,"Orta","Düşük")))</f>
      </c>
      <c r="J6" s="10">
        <f>IF(OR(F6="",G6=""),"",(IF(G6&gt;='Ayarlar'!$C$11,3,IF(G6&gt;='Ayarlar'!$C$10,2,1))-1)*3+IF(F6&gt;='Ayarlar'!$C$11,3,IF(F6&gt;='Ayarlar'!$C$10,2,1)))</f>
      </c>
      <c r="K6" s="9">
        <f>IF(J6="","",INDEX('Kutu Tanımları'!$D$6:$D$14,J6))</f>
      </c>
      <c r="L6" s="9">
        <f>IF(J6="","",INDEX('Kutu Tanımları'!$F$6:$F$14,J6))</f>
      </c>
      <c r="M6" s="11"/>
    </row>
    <row r="7" spans="1:13" x14ac:dyDescent="0.25">
      <c r="A7" s="6">
        <v>2</v>
      </c>
      <c r="B7" s="7" t="s">
        <v>20</v>
      </c>
      <c r="C7" s="7" t="s">
        <v>17</v>
      </c>
      <c r="D7" s="7" t="s">
        <v>21</v>
      </c>
      <c r="E7" s="7" t="s">
        <v>19</v>
      </c>
      <c r="F7" s="8">
        <v>3.2</v>
      </c>
      <c r="G7" s="8">
        <v>2.4</v>
      </c>
      <c r="H7" s="9">
        <f>IF(F7="","",IF(F7&gt;='Ayarlar'!$C$11,"Yüksek",IF(F7&gt;='Ayarlar'!$C$10,"Orta","Düşük")))</f>
      </c>
      <c r="I7" s="9">
        <f>IF(G7="","",IF(G7&gt;='Ayarlar'!$C$11,"Yüksek",IF(G7&gt;='Ayarlar'!$C$10,"Orta","Düşük")))</f>
      </c>
      <c r="J7" s="10">
        <f>IF(OR(F7="",G7=""),"",(IF(G7&gt;='Ayarlar'!$C$11,3,IF(G7&gt;='Ayarlar'!$C$10,2,1))-1)*3+IF(F7&gt;='Ayarlar'!$C$11,3,IF(F7&gt;='Ayarlar'!$C$10,2,1)))</f>
      </c>
      <c r="K7" s="9">
        <f>IF(J7="","",INDEX('Kutu Tanımları'!$D$6:$D$14,J7))</f>
      </c>
      <c r="L7" s="9">
        <f>IF(J7="","",INDEX('Kutu Tanımları'!$F$6:$F$14,J7))</f>
      </c>
      <c r="M7" s="11"/>
    </row>
    <row r="8" spans="1:13" x14ac:dyDescent="0.25">
      <c r="A8" s="6">
        <v>3</v>
      </c>
      <c r="B8" s="7" t="s">
        <v>22</v>
      </c>
      <c r="C8" s="7" t="s">
        <v>23</v>
      </c>
      <c r="D8" s="7" t="s">
        <v>24</v>
      </c>
      <c r="E8" s="7" t="s">
        <v>19</v>
      </c>
      <c r="F8" s="8">
        <v>4.1</v>
      </c>
      <c r="G8" s="8">
        <v>3</v>
      </c>
      <c r="H8" s="9">
        <f>IF(F8="","",IF(F8&gt;='Ayarlar'!$C$11,"Yüksek",IF(F8&gt;='Ayarlar'!$C$10,"Orta","Düşük")))</f>
      </c>
      <c r="I8" s="9">
        <f>IF(G8="","",IF(G8&gt;='Ayarlar'!$C$11,"Yüksek",IF(G8&gt;='Ayarlar'!$C$10,"Orta","Düşük")))</f>
      </c>
      <c r="J8" s="10">
        <f>IF(OR(F8="",G8=""),"",(IF(G8&gt;='Ayarlar'!$C$11,3,IF(G8&gt;='Ayarlar'!$C$10,2,1))-1)*3+IF(F8&gt;='Ayarlar'!$C$11,3,IF(F8&gt;='Ayarlar'!$C$10,2,1)))</f>
      </c>
      <c r="K8" s="9">
        <f>IF(J8="","",INDEX('Kutu Tanımları'!$D$6:$D$14,J8))</f>
      </c>
      <c r="L8" s="9">
        <f>IF(J8="","",INDEX('Kutu Tanımları'!$F$6:$F$14,J8))</f>
      </c>
      <c r="M8" s="11"/>
    </row>
    <row r="9" spans="1:13" x14ac:dyDescent="0.25">
      <c r="A9" s="6">
        <v>4</v>
      </c>
      <c r="B9" s="7" t="s">
        <v>25</v>
      </c>
      <c r="C9" s="7" t="s">
        <v>23</v>
      </c>
      <c r="D9" s="7" t="s">
        <v>26</v>
      </c>
      <c r="E9" s="7" t="s">
        <v>19</v>
      </c>
      <c r="F9" s="8">
        <v>2.2</v>
      </c>
      <c r="G9" s="8">
        <v>2.1</v>
      </c>
      <c r="H9" s="9">
        <f>IF(F9="","",IF(F9&gt;='Ayarlar'!$C$11,"Yüksek",IF(F9&gt;='Ayarlar'!$C$10,"Orta","Düşük")))</f>
      </c>
      <c r="I9" s="9">
        <f>IF(G9="","",IF(G9&gt;='Ayarlar'!$C$11,"Yüksek",IF(G9&gt;='Ayarlar'!$C$10,"Orta","Düşük")))</f>
      </c>
      <c r="J9" s="10">
        <f>IF(OR(F9="",G9=""),"",(IF(G9&gt;='Ayarlar'!$C$11,3,IF(G9&gt;='Ayarlar'!$C$10,2,1))-1)*3+IF(F9&gt;='Ayarlar'!$C$11,3,IF(F9&gt;='Ayarlar'!$C$10,2,1)))</f>
      </c>
      <c r="K9" s="9">
        <f>IF(J9="","",INDEX('Kutu Tanımları'!$D$6:$D$14,J9))</f>
      </c>
      <c r="L9" s="9">
        <f>IF(J9="","",INDEX('Kutu Tanımları'!$F$6:$F$14,J9))</f>
      </c>
      <c r="M9" s="11"/>
    </row>
    <row r="10" spans="1:13" x14ac:dyDescent="0.25">
      <c r="A10" s="6">
        <v>5</v>
      </c>
      <c r="B10" s="7" t="s">
        <v>27</v>
      </c>
      <c r="C10" s="7" t="s">
        <v>28</v>
      </c>
      <c r="D10" s="7" t="s">
        <v>29</v>
      </c>
      <c r="E10" s="7" t="s">
        <v>19</v>
      </c>
      <c r="F10" s="8">
        <v>3.4</v>
      </c>
      <c r="G10" s="8">
        <v>3.6</v>
      </c>
      <c r="H10" s="9">
        <f>IF(F10="","",IF(F10&gt;='Ayarlar'!$C$11,"Yüksek",IF(F10&gt;='Ayarlar'!$C$10,"Orta","Düşük")))</f>
      </c>
      <c r="I10" s="9">
        <f>IF(G10="","",IF(G10&gt;='Ayarlar'!$C$11,"Yüksek",IF(G10&gt;='Ayarlar'!$C$10,"Orta","Düşük")))</f>
      </c>
      <c r="J10" s="10">
        <f>IF(OR(F10="",G10=""),"",(IF(G10&gt;='Ayarlar'!$C$11,3,IF(G10&gt;='Ayarlar'!$C$10,2,1))-1)*3+IF(F10&gt;='Ayarlar'!$C$11,3,IF(F10&gt;='Ayarlar'!$C$10,2,1)))</f>
      </c>
      <c r="K10" s="9">
        <f>IF(J10="","",INDEX('Kutu Tanımları'!$D$6:$D$14,J10))</f>
      </c>
      <c r="L10" s="9">
        <f>IF(J10="","",INDEX('Kutu Tanımları'!$F$6:$F$14,J10))</f>
      </c>
      <c r="M10" s="11"/>
    </row>
    <row r="11" spans="1:13" x14ac:dyDescent="0.25">
      <c r="A11" s="6">
        <v>6</v>
      </c>
      <c r="B11" s="7" t="s">
        <v>30</v>
      </c>
      <c r="C11" s="7" t="s">
        <v>28</v>
      </c>
      <c r="D11" s="7" t="s">
        <v>31</v>
      </c>
      <c r="E11" s="7" t="s">
        <v>19</v>
      </c>
      <c r="F11" s="8">
        <v>2.6</v>
      </c>
      <c r="G11" s="8">
        <v>4</v>
      </c>
      <c r="H11" s="9">
        <f>IF(F11="","",IF(F11&gt;='Ayarlar'!$C$11,"Yüksek",IF(F11&gt;='Ayarlar'!$C$10,"Orta","Düşük")))</f>
      </c>
      <c r="I11" s="9">
        <f>IF(G11="","",IF(G11&gt;='Ayarlar'!$C$11,"Yüksek",IF(G11&gt;='Ayarlar'!$C$10,"Orta","Düşük")))</f>
      </c>
      <c r="J11" s="10">
        <f>IF(OR(F11="",G11=""),"",(IF(G11&gt;='Ayarlar'!$C$11,3,IF(G11&gt;='Ayarlar'!$C$10,2,1))-1)*3+IF(F11&gt;='Ayarlar'!$C$11,3,IF(F11&gt;='Ayarlar'!$C$10,2,1)))</f>
      </c>
      <c r="K11" s="9">
        <f>IF(J11="","",INDEX('Kutu Tanımları'!$D$6:$D$14,J11))</f>
      </c>
      <c r="L11" s="9">
        <f>IF(J11="","",INDEX('Kutu Tanımları'!$F$6:$F$14,J11))</f>
      </c>
      <c r="M11" s="11"/>
    </row>
    <row r="12" spans="1:13" x14ac:dyDescent="0.25">
      <c r="A12" s="6">
        <v>7</v>
      </c>
      <c r="B12" s="7" t="s">
        <v>32</v>
      </c>
      <c r="C12" s="7" t="s">
        <v>33</v>
      </c>
      <c r="D12" s="7" t="s">
        <v>34</v>
      </c>
      <c r="E12" s="7" t="s">
        <v>19</v>
      </c>
      <c r="F12" s="8">
        <v>3.6</v>
      </c>
      <c r="G12" s="8">
        <v>4.3</v>
      </c>
      <c r="H12" s="9">
        <f>IF(F12="","",IF(F12&gt;='Ayarlar'!$C$11,"Yüksek",IF(F12&gt;='Ayarlar'!$C$10,"Orta","Düşük")))</f>
      </c>
      <c r="I12" s="9">
        <f>IF(G12="","",IF(G12&gt;='Ayarlar'!$C$11,"Yüksek",IF(G12&gt;='Ayarlar'!$C$10,"Orta","Düşük")))</f>
      </c>
      <c r="J12" s="10">
        <f>IF(OR(F12="",G12=""),"",(IF(G12&gt;='Ayarlar'!$C$11,3,IF(G12&gt;='Ayarlar'!$C$10,2,1))-1)*3+IF(F12&gt;='Ayarlar'!$C$11,3,IF(F12&gt;='Ayarlar'!$C$10,2,1)))</f>
      </c>
      <c r="K12" s="9">
        <f>IF(J12="","",INDEX('Kutu Tanımları'!$D$6:$D$14,J12))</f>
      </c>
      <c r="L12" s="9">
        <f>IF(J12="","",INDEX('Kutu Tanımları'!$F$6:$F$14,J12))</f>
      </c>
      <c r="M12" s="11"/>
    </row>
    <row r="13" spans="1:13" x14ac:dyDescent="0.25">
      <c r="A13" s="6">
        <v>8</v>
      </c>
      <c r="B13" s="7" t="s">
        <v>35</v>
      </c>
      <c r="C13" s="7" t="s">
        <v>36</v>
      </c>
      <c r="D13" s="7" t="s">
        <v>37</v>
      </c>
      <c r="E13" s="7" t="s">
        <v>19</v>
      </c>
      <c r="F13" s="8">
        <v>3</v>
      </c>
      <c r="G13" s="8">
        <v>3.2</v>
      </c>
      <c r="H13" s="9">
        <f>IF(F13="","",IF(F13&gt;='Ayarlar'!$C$11,"Yüksek",IF(F13&gt;='Ayarlar'!$C$10,"Orta","Düşük")))</f>
      </c>
      <c r="I13" s="9">
        <f>IF(G13="","",IF(G13&gt;='Ayarlar'!$C$11,"Yüksek",IF(G13&gt;='Ayarlar'!$C$10,"Orta","Düşük")))</f>
      </c>
      <c r="J13" s="10">
        <f>IF(OR(F13="",G13=""),"",(IF(G13&gt;='Ayarlar'!$C$11,3,IF(G13&gt;='Ayarlar'!$C$10,2,1))-1)*3+IF(F13&gt;='Ayarlar'!$C$11,3,IF(F13&gt;='Ayarlar'!$C$10,2,1)))</f>
      </c>
      <c r="K13" s="9">
        <f>IF(J13="","",INDEX('Kutu Tanımları'!$D$6:$D$14,J13))</f>
      </c>
      <c r="L13" s="9">
        <f>IF(J13="","",INDEX('Kutu Tanımları'!$F$6:$F$14,J13))</f>
      </c>
      <c r="M13" s="11"/>
    </row>
    <row r="14" spans="1:13" x14ac:dyDescent="0.25">
      <c r="A14" s="6">
        <v>9</v>
      </c>
      <c r="B14" s="7" t="s">
        <v>38</v>
      </c>
      <c r="C14" s="7" t="s">
        <v>39</v>
      </c>
      <c r="D14" s="7" t="s">
        <v>40</v>
      </c>
      <c r="E14" s="7" t="s">
        <v>19</v>
      </c>
      <c r="F14" s="8">
        <v>4.5</v>
      </c>
      <c r="G14" s="8">
        <v>2.6</v>
      </c>
      <c r="H14" s="9">
        <f>IF(F14="","",IF(F14&gt;='Ayarlar'!$C$11,"Yüksek",IF(F14&gt;='Ayarlar'!$C$10,"Orta","Düşük")))</f>
      </c>
      <c r="I14" s="9">
        <f>IF(G14="","",IF(G14&gt;='Ayarlar'!$C$11,"Yüksek",IF(G14&gt;='Ayarlar'!$C$10,"Orta","Düşük")))</f>
      </c>
      <c r="J14" s="10">
        <f>IF(OR(F14="",G14=""),"",(IF(G14&gt;='Ayarlar'!$C$11,3,IF(G14&gt;='Ayarlar'!$C$10,2,1))-1)*3+IF(F14&gt;='Ayarlar'!$C$11,3,IF(F14&gt;='Ayarlar'!$C$10,2,1)))</f>
      </c>
      <c r="K14" s="9">
        <f>IF(J14="","",INDEX('Kutu Tanımları'!$D$6:$D$14,J14))</f>
      </c>
      <c r="L14" s="9">
        <f>IF(J14="","",INDEX('Kutu Tanımları'!$F$6:$F$14,J14))</f>
      </c>
      <c r="M14" s="11"/>
    </row>
    <row r="15" spans="1:13" x14ac:dyDescent="0.25">
      <c r="A15" s="6">
        <v>10</v>
      </c>
      <c r="B15" s="7" t="s">
        <v>41</v>
      </c>
      <c r="C15" s="7" t="s">
        <v>42</v>
      </c>
      <c r="D15" s="7" t="s">
        <v>43</v>
      </c>
      <c r="E15" s="7" t="s">
        <v>19</v>
      </c>
      <c r="F15" s="8">
        <v>2.3</v>
      </c>
      <c r="G15" s="8">
        <v>3.3</v>
      </c>
      <c r="H15" s="9">
        <f>IF(F15="","",IF(F15&gt;='Ayarlar'!$C$11,"Yüksek",IF(F15&gt;='Ayarlar'!$C$10,"Orta","Düşük")))</f>
      </c>
      <c r="I15" s="9">
        <f>IF(G15="","",IF(G15&gt;='Ayarlar'!$C$11,"Yüksek",IF(G15&gt;='Ayarlar'!$C$10,"Orta","Düşük")))</f>
      </c>
      <c r="J15" s="10">
        <f>IF(OR(F15="",G15=""),"",(IF(G15&gt;='Ayarlar'!$C$11,3,IF(G15&gt;='Ayarlar'!$C$10,2,1))-1)*3+IF(F15&gt;='Ayarlar'!$C$11,3,IF(F15&gt;='Ayarlar'!$C$10,2,1)))</f>
      </c>
      <c r="K15" s="9">
        <f>IF(J15="","",INDEX('Kutu Tanımları'!$D$6:$D$14,J15))</f>
      </c>
      <c r="L15" s="9">
        <f>IF(J15="","",INDEX('Kutu Tanımları'!$F$6:$F$14,J15))</f>
      </c>
      <c r="M15" s="11"/>
    </row>
    <row r="16" spans="1:13" x14ac:dyDescent="0.25">
      <c r="A16" s="6">
        <v>11</v>
      </c>
      <c r="B16" s="12"/>
      <c r="C16" s="12"/>
      <c r="D16" s="12"/>
      <c r="E16" s="12"/>
      <c r="F16" s="13"/>
      <c r="G16" s="13"/>
      <c r="H16" s="9">
        <f>IF(F16="","",IF(F16&gt;='Ayarlar'!$C$11,"Yüksek",IF(F16&gt;='Ayarlar'!$C$10,"Orta","Düşük")))</f>
      </c>
      <c r="I16" s="9">
        <f>IF(G16="","",IF(G16&gt;='Ayarlar'!$C$11,"Yüksek",IF(G16&gt;='Ayarlar'!$C$10,"Orta","Düşük")))</f>
      </c>
      <c r="J16" s="10">
        <f>IF(OR(F16="",G16=""),"",(IF(G16&gt;='Ayarlar'!$C$11,3,IF(G16&gt;='Ayarlar'!$C$10,2,1))-1)*3+IF(F16&gt;='Ayarlar'!$C$11,3,IF(F16&gt;='Ayarlar'!$C$10,2,1)))</f>
      </c>
      <c r="K16" s="9">
        <f>IF(J16="","",INDEX('Kutu Tanımları'!$D$6:$D$14,J16))</f>
      </c>
      <c r="L16" s="9">
        <f>IF(J16="","",INDEX('Kutu Tanımları'!$F$6:$F$14,J16))</f>
      </c>
      <c r="M16" s="11"/>
    </row>
    <row r="17" spans="1:13" x14ac:dyDescent="0.25">
      <c r="A17" s="6">
        <v>12</v>
      </c>
      <c r="B17" s="12"/>
      <c r="C17" s="12"/>
      <c r="D17" s="12"/>
      <c r="E17" s="12"/>
      <c r="F17" s="13"/>
      <c r="G17" s="13"/>
      <c r="H17" s="9">
        <f>IF(F17="","",IF(F17&gt;='Ayarlar'!$C$11,"Yüksek",IF(F17&gt;='Ayarlar'!$C$10,"Orta","Düşük")))</f>
      </c>
      <c r="I17" s="9">
        <f>IF(G17="","",IF(G17&gt;='Ayarlar'!$C$11,"Yüksek",IF(G17&gt;='Ayarlar'!$C$10,"Orta","Düşük")))</f>
      </c>
      <c r="J17" s="10">
        <f>IF(OR(F17="",G17=""),"",(IF(G17&gt;='Ayarlar'!$C$11,3,IF(G17&gt;='Ayarlar'!$C$10,2,1))-1)*3+IF(F17&gt;='Ayarlar'!$C$11,3,IF(F17&gt;='Ayarlar'!$C$10,2,1)))</f>
      </c>
      <c r="K17" s="9">
        <f>IF(J17="","",INDEX('Kutu Tanımları'!$D$6:$D$14,J17))</f>
      </c>
      <c r="L17" s="9">
        <f>IF(J17="","",INDEX('Kutu Tanımları'!$F$6:$F$14,J17))</f>
      </c>
      <c r="M17" s="11"/>
    </row>
    <row r="18" spans="1:13" x14ac:dyDescent="0.25">
      <c r="A18" s="6">
        <v>13</v>
      </c>
      <c r="B18" s="12"/>
      <c r="C18" s="12"/>
      <c r="D18" s="12"/>
      <c r="E18" s="12"/>
      <c r="F18" s="13"/>
      <c r="G18" s="13"/>
      <c r="H18" s="9">
        <f>IF(F18="","",IF(F18&gt;='Ayarlar'!$C$11,"Yüksek",IF(F18&gt;='Ayarlar'!$C$10,"Orta","Düşük")))</f>
      </c>
      <c r="I18" s="9">
        <f>IF(G18="","",IF(G18&gt;='Ayarlar'!$C$11,"Yüksek",IF(G18&gt;='Ayarlar'!$C$10,"Orta","Düşük")))</f>
      </c>
      <c r="J18" s="10">
        <f>IF(OR(F18="",G18=""),"",(IF(G18&gt;='Ayarlar'!$C$11,3,IF(G18&gt;='Ayarlar'!$C$10,2,1))-1)*3+IF(F18&gt;='Ayarlar'!$C$11,3,IF(F18&gt;='Ayarlar'!$C$10,2,1)))</f>
      </c>
      <c r="K18" s="9">
        <f>IF(J18="","",INDEX('Kutu Tanımları'!$D$6:$D$14,J18))</f>
      </c>
      <c r="L18" s="9">
        <f>IF(J18="","",INDEX('Kutu Tanımları'!$F$6:$F$14,J18))</f>
      </c>
      <c r="M18" s="11"/>
    </row>
    <row r="19" spans="1:13" x14ac:dyDescent="0.25">
      <c r="A19" s="6">
        <v>14</v>
      </c>
      <c r="B19" s="12"/>
      <c r="C19" s="12"/>
      <c r="D19" s="12"/>
      <c r="E19" s="12"/>
      <c r="F19" s="13"/>
      <c r="G19" s="13"/>
      <c r="H19" s="9">
        <f>IF(F19="","",IF(F19&gt;='Ayarlar'!$C$11,"Yüksek",IF(F19&gt;='Ayarlar'!$C$10,"Orta","Düşük")))</f>
      </c>
      <c r="I19" s="9">
        <f>IF(G19="","",IF(G19&gt;='Ayarlar'!$C$11,"Yüksek",IF(G19&gt;='Ayarlar'!$C$10,"Orta","Düşük")))</f>
      </c>
      <c r="J19" s="10">
        <f>IF(OR(F19="",G19=""),"",(IF(G19&gt;='Ayarlar'!$C$11,3,IF(G19&gt;='Ayarlar'!$C$10,2,1))-1)*3+IF(F19&gt;='Ayarlar'!$C$11,3,IF(F19&gt;='Ayarlar'!$C$10,2,1)))</f>
      </c>
      <c r="K19" s="9">
        <f>IF(J19="","",INDEX('Kutu Tanımları'!$D$6:$D$14,J19))</f>
      </c>
      <c r="L19" s="9">
        <f>IF(J19="","",INDEX('Kutu Tanımları'!$F$6:$F$14,J19))</f>
      </c>
      <c r="M19" s="11"/>
    </row>
    <row r="20" spans="1:13" x14ac:dyDescent="0.25">
      <c r="A20" s="6">
        <v>15</v>
      </c>
      <c r="B20" s="12"/>
      <c r="C20" s="12"/>
      <c r="D20" s="12"/>
      <c r="E20" s="12"/>
      <c r="F20" s="13"/>
      <c r="G20" s="13"/>
      <c r="H20" s="9">
        <f>IF(F20="","",IF(F20&gt;='Ayarlar'!$C$11,"Yüksek",IF(F20&gt;='Ayarlar'!$C$10,"Orta","Düşük")))</f>
      </c>
      <c r="I20" s="9">
        <f>IF(G20="","",IF(G20&gt;='Ayarlar'!$C$11,"Yüksek",IF(G20&gt;='Ayarlar'!$C$10,"Orta","Düşük")))</f>
      </c>
      <c r="J20" s="10">
        <f>IF(OR(F20="",G20=""),"",(IF(G20&gt;='Ayarlar'!$C$11,3,IF(G20&gt;='Ayarlar'!$C$10,2,1))-1)*3+IF(F20&gt;='Ayarlar'!$C$11,3,IF(F20&gt;='Ayarlar'!$C$10,2,1)))</f>
      </c>
      <c r="K20" s="9">
        <f>IF(J20="","",INDEX('Kutu Tanımları'!$D$6:$D$14,J20))</f>
      </c>
      <c r="L20" s="9">
        <f>IF(J20="","",INDEX('Kutu Tanımları'!$F$6:$F$14,J20))</f>
      </c>
      <c r="M20" s="11"/>
    </row>
    <row r="21" spans="1:13" x14ac:dyDescent="0.25">
      <c r="A21" s="6">
        <v>16</v>
      </c>
      <c r="B21" s="12"/>
      <c r="C21" s="12"/>
      <c r="D21" s="12"/>
      <c r="E21" s="12"/>
      <c r="F21" s="13"/>
      <c r="G21" s="13"/>
      <c r="H21" s="9">
        <f>IF(F21="","",IF(F21&gt;='Ayarlar'!$C$11,"Yüksek",IF(F21&gt;='Ayarlar'!$C$10,"Orta","Düşük")))</f>
      </c>
      <c r="I21" s="9">
        <f>IF(G21="","",IF(G21&gt;='Ayarlar'!$C$11,"Yüksek",IF(G21&gt;='Ayarlar'!$C$10,"Orta","Düşük")))</f>
      </c>
      <c r="J21" s="10">
        <f>IF(OR(F21="",G21=""),"",(IF(G21&gt;='Ayarlar'!$C$11,3,IF(G21&gt;='Ayarlar'!$C$10,2,1))-1)*3+IF(F21&gt;='Ayarlar'!$C$11,3,IF(F21&gt;='Ayarlar'!$C$10,2,1)))</f>
      </c>
      <c r="K21" s="9">
        <f>IF(J21="","",INDEX('Kutu Tanımları'!$D$6:$D$14,J21))</f>
      </c>
      <c r="L21" s="9">
        <f>IF(J21="","",INDEX('Kutu Tanımları'!$F$6:$F$14,J21))</f>
      </c>
      <c r="M21" s="11"/>
    </row>
    <row r="22" spans="1:13" x14ac:dyDescent="0.25">
      <c r="A22" s="6">
        <v>17</v>
      </c>
      <c r="B22" s="12"/>
      <c r="C22" s="12"/>
      <c r="D22" s="12"/>
      <c r="E22" s="12"/>
      <c r="F22" s="13"/>
      <c r="G22" s="13"/>
      <c r="H22" s="9">
        <f>IF(F22="","",IF(F22&gt;='Ayarlar'!$C$11,"Yüksek",IF(F22&gt;='Ayarlar'!$C$10,"Orta","Düşük")))</f>
      </c>
      <c r="I22" s="9">
        <f>IF(G22="","",IF(G22&gt;='Ayarlar'!$C$11,"Yüksek",IF(G22&gt;='Ayarlar'!$C$10,"Orta","Düşük")))</f>
      </c>
      <c r="J22" s="10">
        <f>IF(OR(F22="",G22=""),"",(IF(G22&gt;='Ayarlar'!$C$11,3,IF(G22&gt;='Ayarlar'!$C$10,2,1))-1)*3+IF(F22&gt;='Ayarlar'!$C$11,3,IF(F22&gt;='Ayarlar'!$C$10,2,1)))</f>
      </c>
      <c r="K22" s="9">
        <f>IF(J22="","",INDEX('Kutu Tanımları'!$D$6:$D$14,J22))</f>
      </c>
      <c r="L22" s="9">
        <f>IF(J22="","",INDEX('Kutu Tanımları'!$F$6:$F$14,J22))</f>
      </c>
      <c r="M22" s="11"/>
    </row>
    <row r="23" spans="1:13" x14ac:dyDescent="0.25">
      <c r="A23" s="6">
        <v>18</v>
      </c>
      <c r="B23" s="12"/>
      <c r="C23" s="12"/>
      <c r="D23" s="12"/>
      <c r="E23" s="12"/>
      <c r="F23" s="13"/>
      <c r="G23" s="13"/>
      <c r="H23" s="9">
        <f>IF(F23="","",IF(F23&gt;='Ayarlar'!$C$11,"Yüksek",IF(F23&gt;='Ayarlar'!$C$10,"Orta","Düşük")))</f>
      </c>
      <c r="I23" s="9">
        <f>IF(G23="","",IF(G23&gt;='Ayarlar'!$C$11,"Yüksek",IF(G23&gt;='Ayarlar'!$C$10,"Orta","Düşük")))</f>
      </c>
      <c r="J23" s="10">
        <f>IF(OR(F23="",G23=""),"",(IF(G23&gt;='Ayarlar'!$C$11,3,IF(G23&gt;='Ayarlar'!$C$10,2,1))-1)*3+IF(F23&gt;='Ayarlar'!$C$11,3,IF(F23&gt;='Ayarlar'!$C$10,2,1)))</f>
      </c>
      <c r="K23" s="9">
        <f>IF(J23="","",INDEX('Kutu Tanımları'!$D$6:$D$14,J23))</f>
      </c>
      <c r="L23" s="9">
        <f>IF(J23="","",INDEX('Kutu Tanımları'!$F$6:$F$14,J23))</f>
      </c>
      <c r="M23" s="11"/>
    </row>
    <row r="24" spans="1:13" x14ac:dyDescent="0.25">
      <c r="A24" s="6">
        <v>19</v>
      </c>
      <c r="B24" s="12"/>
      <c r="C24" s="12"/>
      <c r="D24" s="12"/>
      <c r="E24" s="12"/>
      <c r="F24" s="13"/>
      <c r="G24" s="13"/>
      <c r="H24" s="9">
        <f>IF(F24="","",IF(F24&gt;='Ayarlar'!$C$11,"Yüksek",IF(F24&gt;='Ayarlar'!$C$10,"Orta","Düşük")))</f>
      </c>
      <c r="I24" s="9">
        <f>IF(G24="","",IF(G24&gt;='Ayarlar'!$C$11,"Yüksek",IF(G24&gt;='Ayarlar'!$C$10,"Orta","Düşük")))</f>
      </c>
      <c r="J24" s="10">
        <f>IF(OR(F24="",G24=""),"",(IF(G24&gt;='Ayarlar'!$C$11,3,IF(G24&gt;='Ayarlar'!$C$10,2,1))-1)*3+IF(F24&gt;='Ayarlar'!$C$11,3,IF(F24&gt;='Ayarlar'!$C$10,2,1)))</f>
      </c>
      <c r="K24" s="9">
        <f>IF(J24="","",INDEX('Kutu Tanımları'!$D$6:$D$14,J24))</f>
      </c>
      <c r="L24" s="9">
        <f>IF(J24="","",INDEX('Kutu Tanımları'!$F$6:$F$14,J24))</f>
      </c>
      <c r="M24" s="11"/>
    </row>
    <row r="25" spans="1:13" x14ac:dyDescent="0.25">
      <c r="A25" s="6">
        <v>20</v>
      </c>
      <c r="B25" s="12"/>
      <c r="C25" s="12"/>
      <c r="D25" s="12"/>
      <c r="E25" s="12"/>
      <c r="F25" s="13"/>
      <c r="G25" s="13"/>
      <c r="H25" s="9">
        <f>IF(F25="","",IF(F25&gt;='Ayarlar'!$C$11,"Yüksek",IF(F25&gt;='Ayarlar'!$C$10,"Orta","Düşük")))</f>
      </c>
      <c r="I25" s="9">
        <f>IF(G25="","",IF(G25&gt;='Ayarlar'!$C$11,"Yüksek",IF(G25&gt;='Ayarlar'!$C$10,"Orta","Düşük")))</f>
      </c>
      <c r="J25" s="10">
        <f>IF(OR(F25="",G25=""),"",(IF(G25&gt;='Ayarlar'!$C$11,3,IF(G25&gt;='Ayarlar'!$C$10,2,1))-1)*3+IF(F25&gt;='Ayarlar'!$C$11,3,IF(F25&gt;='Ayarlar'!$C$10,2,1)))</f>
      </c>
      <c r="K25" s="9">
        <f>IF(J25="","",INDEX('Kutu Tanımları'!$D$6:$D$14,J25))</f>
      </c>
      <c r="L25" s="9">
        <f>IF(J25="","",INDEX('Kutu Tanımları'!$F$6:$F$14,J25))</f>
      </c>
      <c r="M25" s="11"/>
    </row>
    <row r="26" spans="1:13" x14ac:dyDescent="0.25">
      <c r="A26" s="6">
        <v>21</v>
      </c>
      <c r="B26" s="12"/>
      <c r="C26" s="12"/>
      <c r="D26" s="12"/>
      <c r="E26" s="12"/>
      <c r="F26" s="13"/>
      <c r="G26" s="13"/>
      <c r="H26" s="9">
        <f>IF(F26="","",IF(F26&gt;='Ayarlar'!$C$11,"Yüksek",IF(F26&gt;='Ayarlar'!$C$10,"Orta","Düşük")))</f>
      </c>
      <c r="I26" s="9">
        <f>IF(G26="","",IF(G26&gt;='Ayarlar'!$C$11,"Yüksek",IF(G26&gt;='Ayarlar'!$C$10,"Orta","Düşük")))</f>
      </c>
      <c r="J26" s="10">
        <f>IF(OR(F26="",G26=""),"",(IF(G26&gt;='Ayarlar'!$C$11,3,IF(G26&gt;='Ayarlar'!$C$10,2,1))-1)*3+IF(F26&gt;='Ayarlar'!$C$11,3,IF(F26&gt;='Ayarlar'!$C$10,2,1)))</f>
      </c>
      <c r="K26" s="9">
        <f>IF(J26="","",INDEX('Kutu Tanımları'!$D$6:$D$14,J26))</f>
      </c>
      <c r="L26" s="9">
        <f>IF(J26="","",INDEX('Kutu Tanımları'!$F$6:$F$14,J26))</f>
      </c>
      <c r="M26" s="11"/>
    </row>
    <row r="27" spans="1:13" x14ac:dyDescent="0.25">
      <c r="A27" s="6">
        <v>22</v>
      </c>
      <c r="B27" s="12"/>
      <c r="C27" s="12"/>
      <c r="D27" s="12"/>
      <c r="E27" s="12"/>
      <c r="F27" s="13"/>
      <c r="G27" s="13"/>
      <c r="H27" s="9">
        <f>IF(F27="","",IF(F27&gt;='Ayarlar'!$C$11,"Yüksek",IF(F27&gt;='Ayarlar'!$C$10,"Orta","Düşük")))</f>
      </c>
      <c r="I27" s="9">
        <f>IF(G27="","",IF(G27&gt;='Ayarlar'!$C$11,"Yüksek",IF(G27&gt;='Ayarlar'!$C$10,"Orta","Düşük")))</f>
      </c>
      <c r="J27" s="10">
        <f>IF(OR(F27="",G27=""),"",(IF(G27&gt;='Ayarlar'!$C$11,3,IF(G27&gt;='Ayarlar'!$C$10,2,1))-1)*3+IF(F27&gt;='Ayarlar'!$C$11,3,IF(F27&gt;='Ayarlar'!$C$10,2,1)))</f>
      </c>
      <c r="K27" s="9">
        <f>IF(J27="","",INDEX('Kutu Tanımları'!$D$6:$D$14,J27))</f>
      </c>
      <c r="L27" s="9">
        <f>IF(J27="","",INDEX('Kutu Tanımları'!$F$6:$F$14,J27))</f>
      </c>
      <c r="M27" s="11"/>
    </row>
    <row r="28" spans="1:13" x14ac:dyDescent="0.25">
      <c r="A28" s="6">
        <v>23</v>
      </c>
      <c r="B28" s="12"/>
      <c r="C28" s="12"/>
      <c r="D28" s="12"/>
      <c r="E28" s="12"/>
      <c r="F28" s="13"/>
      <c r="G28" s="13"/>
      <c r="H28" s="9">
        <f>IF(F28="","",IF(F28&gt;='Ayarlar'!$C$11,"Yüksek",IF(F28&gt;='Ayarlar'!$C$10,"Orta","Düşük")))</f>
      </c>
      <c r="I28" s="9">
        <f>IF(G28="","",IF(G28&gt;='Ayarlar'!$C$11,"Yüksek",IF(G28&gt;='Ayarlar'!$C$10,"Orta","Düşük")))</f>
      </c>
      <c r="J28" s="10">
        <f>IF(OR(F28="",G28=""),"",(IF(G28&gt;='Ayarlar'!$C$11,3,IF(G28&gt;='Ayarlar'!$C$10,2,1))-1)*3+IF(F28&gt;='Ayarlar'!$C$11,3,IF(F28&gt;='Ayarlar'!$C$10,2,1)))</f>
      </c>
      <c r="K28" s="9">
        <f>IF(J28="","",INDEX('Kutu Tanımları'!$D$6:$D$14,J28))</f>
      </c>
      <c r="L28" s="9">
        <f>IF(J28="","",INDEX('Kutu Tanımları'!$F$6:$F$14,J28))</f>
      </c>
      <c r="M28" s="11"/>
    </row>
    <row r="29" spans="1:13" x14ac:dyDescent="0.25">
      <c r="A29" s="6">
        <v>24</v>
      </c>
      <c r="B29" s="12"/>
      <c r="C29" s="12"/>
      <c r="D29" s="12"/>
      <c r="E29" s="12"/>
      <c r="F29" s="13"/>
      <c r="G29" s="13"/>
      <c r="H29" s="9">
        <f>IF(F29="","",IF(F29&gt;='Ayarlar'!$C$11,"Yüksek",IF(F29&gt;='Ayarlar'!$C$10,"Orta","Düşük")))</f>
      </c>
      <c r="I29" s="9">
        <f>IF(G29="","",IF(G29&gt;='Ayarlar'!$C$11,"Yüksek",IF(G29&gt;='Ayarlar'!$C$10,"Orta","Düşük")))</f>
      </c>
      <c r="J29" s="10">
        <f>IF(OR(F29="",G29=""),"",(IF(G29&gt;='Ayarlar'!$C$11,3,IF(G29&gt;='Ayarlar'!$C$10,2,1))-1)*3+IF(F29&gt;='Ayarlar'!$C$11,3,IF(F29&gt;='Ayarlar'!$C$10,2,1)))</f>
      </c>
      <c r="K29" s="9">
        <f>IF(J29="","",INDEX('Kutu Tanımları'!$D$6:$D$14,J29))</f>
      </c>
      <c r="L29" s="9">
        <f>IF(J29="","",INDEX('Kutu Tanımları'!$F$6:$F$14,J29))</f>
      </c>
      <c r="M29" s="11"/>
    </row>
    <row r="30" spans="1:13" x14ac:dyDescent="0.25">
      <c r="A30" s="6">
        <v>25</v>
      </c>
      <c r="B30" s="12"/>
      <c r="C30" s="12"/>
      <c r="D30" s="12"/>
      <c r="E30" s="12"/>
      <c r="F30" s="13"/>
      <c r="G30" s="13"/>
      <c r="H30" s="9">
        <f>IF(F30="","",IF(F30&gt;='Ayarlar'!$C$11,"Yüksek",IF(F30&gt;='Ayarlar'!$C$10,"Orta","Düşük")))</f>
      </c>
      <c r="I30" s="9">
        <f>IF(G30="","",IF(G30&gt;='Ayarlar'!$C$11,"Yüksek",IF(G30&gt;='Ayarlar'!$C$10,"Orta","Düşük")))</f>
      </c>
      <c r="J30" s="10">
        <f>IF(OR(F30="",G30=""),"",(IF(G30&gt;='Ayarlar'!$C$11,3,IF(G30&gt;='Ayarlar'!$C$10,2,1))-1)*3+IF(F30&gt;='Ayarlar'!$C$11,3,IF(F30&gt;='Ayarlar'!$C$10,2,1)))</f>
      </c>
      <c r="K30" s="9">
        <f>IF(J30="","",INDEX('Kutu Tanımları'!$D$6:$D$14,J30))</f>
      </c>
      <c r="L30" s="9">
        <f>IF(J30="","",INDEX('Kutu Tanımları'!$F$6:$F$14,J30))</f>
      </c>
      <c r="M30" s="11"/>
    </row>
    <row r="31" spans="1:13" x14ac:dyDescent="0.25">
      <c r="A31" s="6">
        <v>26</v>
      </c>
      <c r="B31" s="12"/>
      <c r="C31" s="12"/>
      <c r="D31" s="12"/>
      <c r="E31" s="12"/>
      <c r="F31" s="13"/>
      <c r="G31" s="13"/>
      <c r="H31" s="9">
        <f>IF(F31="","",IF(F31&gt;='Ayarlar'!$C$11,"Yüksek",IF(F31&gt;='Ayarlar'!$C$10,"Orta","Düşük")))</f>
      </c>
      <c r="I31" s="9">
        <f>IF(G31="","",IF(G31&gt;='Ayarlar'!$C$11,"Yüksek",IF(G31&gt;='Ayarlar'!$C$10,"Orta","Düşük")))</f>
      </c>
      <c r="J31" s="10">
        <f>IF(OR(F31="",G31=""),"",(IF(G31&gt;='Ayarlar'!$C$11,3,IF(G31&gt;='Ayarlar'!$C$10,2,1))-1)*3+IF(F31&gt;='Ayarlar'!$C$11,3,IF(F31&gt;='Ayarlar'!$C$10,2,1)))</f>
      </c>
      <c r="K31" s="9">
        <f>IF(J31="","",INDEX('Kutu Tanımları'!$D$6:$D$14,J31))</f>
      </c>
      <c r="L31" s="9">
        <f>IF(J31="","",INDEX('Kutu Tanımları'!$F$6:$F$14,J31))</f>
      </c>
      <c r="M31" s="11"/>
    </row>
    <row r="32" spans="1:13" x14ac:dyDescent="0.25">
      <c r="A32" s="6">
        <v>27</v>
      </c>
      <c r="B32" s="12"/>
      <c r="C32" s="12"/>
      <c r="D32" s="12"/>
      <c r="E32" s="12"/>
      <c r="F32" s="13"/>
      <c r="G32" s="13"/>
      <c r="H32" s="9">
        <f>IF(F32="","",IF(F32&gt;='Ayarlar'!$C$11,"Yüksek",IF(F32&gt;='Ayarlar'!$C$10,"Orta","Düşük")))</f>
      </c>
      <c r="I32" s="9">
        <f>IF(G32="","",IF(G32&gt;='Ayarlar'!$C$11,"Yüksek",IF(G32&gt;='Ayarlar'!$C$10,"Orta","Düşük")))</f>
      </c>
      <c r="J32" s="10">
        <f>IF(OR(F32="",G32=""),"",(IF(G32&gt;='Ayarlar'!$C$11,3,IF(G32&gt;='Ayarlar'!$C$10,2,1))-1)*3+IF(F32&gt;='Ayarlar'!$C$11,3,IF(F32&gt;='Ayarlar'!$C$10,2,1)))</f>
      </c>
      <c r="K32" s="9">
        <f>IF(J32="","",INDEX('Kutu Tanımları'!$D$6:$D$14,J32))</f>
      </c>
      <c r="L32" s="9">
        <f>IF(J32="","",INDEX('Kutu Tanımları'!$F$6:$F$14,J32))</f>
      </c>
      <c r="M32" s="11"/>
    </row>
    <row r="33" spans="1:13" x14ac:dyDescent="0.25">
      <c r="A33" s="6">
        <v>28</v>
      </c>
      <c r="B33" s="12"/>
      <c r="C33" s="12"/>
      <c r="D33" s="12"/>
      <c r="E33" s="12"/>
      <c r="F33" s="13"/>
      <c r="G33" s="13"/>
      <c r="H33" s="9">
        <f>IF(F33="","",IF(F33&gt;='Ayarlar'!$C$11,"Yüksek",IF(F33&gt;='Ayarlar'!$C$10,"Orta","Düşük")))</f>
      </c>
      <c r="I33" s="9">
        <f>IF(G33="","",IF(G33&gt;='Ayarlar'!$C$11,"Yüksek",IF(G33&gt;='Ayarlar'!$C$10,"Orta","Düşük")))</f>
      </c>
      <c r="J33" s="10">
        <f>IF(OR(F33="",G33=""),"",(IF(G33&gt;='Ayarlar'!$C$11,3,IF(G33&gt;='Ayarlar'!$C$10,2,1))-1)*3+IF(F33&gt;='Ayarlar'!$C$11,3,IF(F33&gt;='Ayarlar'!$C$10,2,1)))</f>
      </c>
      <c r="K33" s="9">
        <f>IF(J33="","",INDEX('Kutu Tanımları'!$D$6:$D$14,J33))</f>
      </c>
      <c r="L33" s="9">
        <f>IF(J33="","",INDEX('Kutu Tanımları'!$F$6:$F$14,J33))</f>
      </c>
      <c r="M33" s="11"/>
    </row>
    <row r="34" spans="1:13" x14ac:dyDescent="0.25">
      <c r="A34" s="6">
        <v>29</v>
      </c>
      <c r="B34" s="12"/>
      <c r="C34" s="12"/>
      <c r="D34" s="12"/>
      <c r="E34" s="12"/>
      <c r="F34" s="13"/>
      <c r="G34" s="13"/>
      <c r="H34" s="9">
        <f>IF(F34="","",IF(F34&gt;='Ayarlar'!$C$11,"Yüksek",IF(F34&gt;='Ayarlar'!$C$10,"Orta","Düşük")))</f>
      </c>
      <c r="I34" s="9">
        <f>IF(G34="","",IF(G34&gt;='Ayarlar'!$C$11,"Yüksek",IF(G34&gt;='Ayarlar'!$C$10,"Orta","Düşük")))</f>
      </c>
      <c r="J34" s="10">
        <f>IF(OR(F34="",G34=""),"",(IF(G34&gt;='Ayarlar'!$C$11,3,IF(G34&gt;='Ayarlar'!$C$10,2,1))-1)*3+IF(F34&gt;='Ayarlar'!$C$11,3,IF(F34&gt;='Ayarlar'!$C$10,2,1)))</f>
      </c>
      <c r="K34" s="9">
        <f>IF(J34="","",INDEX('Kutu Tanımları'!$D$6:$D$14,J34))</f>
      </c>
      <c r="L34" s="9">
        <f>IF(J34="","",INDEX('Kutu Tanımları'!$F$6:$F$14,J34))</f>
      </c>
      <c r="M34" s="11"/>
    </row>
    <row r="35" spans="1:13" x14ac:dyDescent="0.25">
      <c r="A35" s="6">
        <v>30</v>
      </c>
      <c r="B35" s="12"/>
      <c r="C35" s="12"/>
      <c r="D35" s="12"/>
      <c r="E35" s="12"/>
      <c r="F35" s="13"/>
      <c r="G35" s="13"/>
      <c r="H35" s="9">
        <f>IF(F35="","",IF(F35&gt;='Ayarlar'!$C$11,"Yüksek",IF(F35&gt;='Ayarlar'!$C$10,"Orta","Düşük")))</f>
      </c>
      <c r="I35" s="9">
        <f>IF(G35="","",IF(G35&gt;='Ayarlar'!$C$11,"Yüksek",IF(G35&gt;='Ayarlar'!$C$10,"Orta","Düşük")))</f>
      </c>
      <c r="J35" s="10">
        <f>IF(OR(F35="",G35=""),"",(IF(G35&gt;='Ayarlar'!$C$11,3,IF(G35&gt;='Ayarlar'!$C$10,2,1))-1)*3+IF(F35&gt;='Ayarlar'!$C$11,3,IF(F35&gt;='Ayarlar'!$C$10,2,1)))</f>
      </c>
      <c r="K35" s="9">
        <f>IF(J35="","",INDEX('Kutu Tanımları'!$D$6:$D$14,J35))</f>
      </c>
      <c r="L35" s="9">
        <f>IF(J35="","",INDEX('Kutu Tanımları'!$F$6:$F$14,J35))</f>
      </c>
      <c r="M35" s="11"/>
    </row>
    <row r="36" spans="1:13" x14ac:dyDescent="0.25">
      <c r="A36" s="6">
        <v>31</v>
      </c>
      <c r="B36" s="12"/>
      <c r="C36" s="12"/>
      <c r="D36" s="12"/>
      <c r="E36" s="12"/>
      <c r="F36" s="13"/>
      <c r="G36" s="13"/>
      <c r="H36" s="9">
        <f>IF(F36="","",IF(F36&gt;='Ayarlar'!$C$11,"Yüksek",IF(F36&gt;='Ayarlar'!$C$10,"Orta","Düşük")))</f>
      </c>
      <c r="I36" s="9">
        <f>IF(G36="","",IF(G36&gt;='Ayarlar'!$C$11,"Yüksek",IF(G36&gt;='Ayarlar'!$C$10,"Orta","Düşük")))</f>
      </c>
      <c r="J36" s="10">
        <f>IF(OR(F36="",G36=""),"",(IF(G36&gt;='Ayarlar'!$C$11,3,IF(G36&gt;='Ayarlar'!$C$10,2,1))-1)*3+IF(F36&gt;='Ayarlar'!$C$11,3,IF(F36&gt;='Ayarlar'!$C$10,2,1)))</f>
      </c>
      <c r="K36" s="9">
        <f>IF(J36="","",INDEX('Kutu Tanımları'!$D$6:$D$14,J36))</f>
      </c>
      <c r="L36" s="9">
        <f>IF(J36="","",INDEX('Kutu Tanımları'!$F$6:$F$14,J36))</f>
      </c>
      <c r="M36" s="11"/>
    </row>
    <row r="37" spans="1:13" x14ac:dyDescent="0.25">
      <c r="A37" s="6">
        <v>32</v>
      </c>
      <c r="B37" s="12"/>
      <c r="C37" s="12"/>
      <c r="D37" s="12"/>
      <c r="E37" s="12"/>
      <c r="F37" s="13"/>
      <c r="G37" s="13"/>
      <c r="H37" s="9">
        <f>IF(F37="","",IF(F37&gt;='Ayarlar'!$C$11,"Yüksek",IF(F37&gt;='Ayarlar'!$C$10,"Orta","Düşük")))</f>
      </c>
      <c r="I37" s="9">
        <f>IF(G37="","",IF(G37&gt;='Ayarlar'!$C$11,"Yüksek",IF(G37&gt;='Ayarlar'!$C$10,"Orta","Düşük")))</f>
      </c>
      <c r="J37" s="10">
        <f>IF(OR(F37="",G37=""),"",(IF(G37&gt;='Ayarlar'!$C$11,3,IF(G37&gt;='Ayarlar'!$C$10,2,1))-1)*3+IF(F37&gt;='Ayarlar'!$C$11,3,IF(F37&gt;='Ayarlar'!$C$10,2,1)))</f>
      </c>
      <c r="K37" s="9">
        <f>IF(J37="","",INDEX('Kutu Tanımları'!$D$6:$D$14,J37))</f>
      </c>
      <c r="L37" s="9">
        <f>IF(J37="","",INDEX('Kutu Tanımları'!$F$6:$F$14,J37))</f>
      </c>
      <c r="M37" s="11"/>
    </row>
    <row r="38" spans="1:13" x14ac:dyDescent="0.25">
      <c r="A38" s="6">
        <v>33</v>
      </c>
      <c r="B38" s="12"/>
      <c r="C38" s="12"/>
      <c r="D38" s="12"/>
      <c r="E38" s="12"/>
      <c r="F38" s="13"/>
      <c r="G38" s="13"/>
      <c r="H38" s="9">
        <f>IF(F38="","",IF(F38&gt;='Ayarlar'!$C$11,"Yüksek",IF(F38&gt;='Ayarlar'!$C$10,"Orta","Düşük")))</f>
      </c>
      <c r="I38" s="9">
        <f>IF(G38="","",IF(G38&gt;='Ayarlar'!$C$11,"Yüksek",IF(G38&gt;='Ayarlar'!$C$10,"Orta","Düşük")))</f>
      </c>
      <c r="J38" s="10">
        <f>IF(OR(F38="",G38=""),"",(IF(G38&gt;='Ayarlar'!$C$11,3,IF(G38&gt;='Ayarlar'!$C$10,2,1))-1)*3+IF(F38&gt;='Ayarlar'!$C$11,3,IF(F38&gt;='Ayarlar'!$C$10,2,1)))</f>
      </c>
      <c r="K38" s="9">
        <f>IF(J38="","",INDEX('Kutu Tanımları'!$D$6:$D$14,J38))</f>
      </c>
      <c r="L38" s="9">
        <f>IF(J38="","",INDEX('Kutu Tanımları'!$F$6:$F$14,J38))</f>
      </c>
      <c r="M38" s="11"/>
    </row>
    <row r="39" spans="1:13" x14ac:dyDescent="0.25">
      <c r="A39" s="6">
        <v>34</v>
      </c>
      <c r="B39" s="12"/>
      <c r="C39" s="12"/>
      <c r="D39" s="12"/>
      <c r="E39" s="12"/>
      <c r="F39" s="13"/>
      <c r="G39" s="13"/>
      <c r="H39" s="9">
        <f>IF(F39="","",IF(F39&gt;='Ayarlar'!$C$11,"Yüksek",IF(F39&gt;='Ayarlar'!$C$10,"Orta","Düşük")))</f>
      </c>
      <c r="I39" s="9">
        <f>IF(G39="","",IF(G39&gt;='Ayarlar'!$C$11,"Yüksek",IF(G39&gt;='Ayarlar'!$C$10,"Orta","Düşük")))</f>
      </c>
      <c r="J39" s="10">
        <f>IF(OR(F39="",G39=""),"",(IF(G39&gt;='Ayarlar'!$C$11,3,IF(G39&gt;='Ayarlar'!$C$10,2,1))-1)*3+IF(F39&gt;='Ayarlar'!$C$11,3,IF(F39&gt;='Ayarlar'!$C$10,2,1)))</f>
      </c>
      <c r="K39" s="9">
        <f>IF(J39="","",INDEX('Kutu Tanımları'!$D$6:$D$14,J39))</f>
      </c>
      <c r="L39" s="9">
        <f>IF(J39="","",INDEX('Kutu Tanımları'!$F$6:$F$14,J39))</f>
      </c>
      <c r="M39" s="11"/>
    </row>
    <row r="40" spans="1:13" x14ac:dyDescent="0.25">
      <c r="A40" s="6">
        <v>35</v>
      </c>
      <c r="B40" s="12"/>
      <c r="C40" s="12"/>
      <c r="D40" s="12"/>
      <c r="E40" s="12"/>
      <c r="F40" s="13"/>
      <c r="G40" s="13"/>
      <c r="H40" s="9">
        <f>IF(F40="","",IF(F40&gt;='Ayarlar'!$C$11,"Yüksek",IF(F40&gt;='Ayarlar'!$C$10,"Orta","Düşük")))</f>
      </c>
      <c r="I40" s="9">
        <f>IF(G40="","",IF(G40&gt;='Ayarlar'!$C$11,"Yüksek",IF(G40&gt;='Ayarlar'!$C$10,"Orta","Düşük")))</f>
      </c>
      <c r="J40" s="10">
        <f>IF(OR(F40="",G40=""),"",(IF(G40&gt;='Ayarlar'!$C$11,3,IF(G40&gt;='Ayarlar'!$C$10,2,1))-1)*3+IF(F40&gt;='Ayarlar'!$C$11,3,IF(F40&gt;='Ayarlar'!$C$10,2,1)))</f>
      </c>
      <c r="K40" s="9">
        <f>IF(J40="","",INDEX('Kutu Tanımları'!$D$6:$D$14,J40))</f>
      </c>
      <c r="L40" s="9">
        <f>IF(J40="","",INDEX('Kutu Tanımları'!$F$6:$F$14,J40))</f>
      </c>
      <c r="M40" s="11"/>
    </row>
    <row r="41" spans="1:13" x14ac:dyDescent="0.25">
      <c r="A41" s="6">
        <v>36</v>
      </c>
      <c r="B41" s="12"/>
      <c r="C41" s="12"/>
      <c r="D41" s="12"/>
      <c r="E41" s="12"/>
      <c r="F41" s="13"/>
      <c r="G41" s="13"/>
      <c r="H41" s="9">
        <f>IF(F41="","",IF(F41&gt;='Ayarlar'!$C$11,"Yüksek",IF(F41&gt;='Ayarlar'!$C$10,"Orta","Düşük")))</f>
      </c>
      <c r="I41" s="9">
        <f>IF(G41="","",IF(G41&gt;='Ayarlar'!$C$11,"Yüksek",IF(G41&gt;='Ayarlar'!$C$10,"Orta","Düşük")))</f>
      </c>
      <c r="J41" s="10">
        <f>IF(OR(F41="",G41=""),"",(IF(G41&gt;='Ayarlar'!$C$11,3,IF(G41&gt;='Ayarlar'!$C$10,2,1))-1)*3+IF(F41&gt;='Ayarlar'!$C$11,3,IF(F41&gt;='Ayarlar'!$C$10,2,1)))</f>
      </c>
      <c r="K41" s="9">
        <f>IF(J41="","",INDEX('Kutu Tanımları'!$D$6:$D$14,J41))</f>
      </c>
      <c r="L41" s="9">
        <f>IF(J41="","",INDEX('Kutu Tanımları'!$F$6:$F$14,J41))</f>
      </c>
      <c r="M41" s="11"/>
    </row>
    <row r="42" spans="1:13" x14ac:dyDescent="0.25">
      <c r="A42" s="6">
        <v>37</v>
      </c>
      <c r="B42" s="12"/>
      <c r="C42" s="12"/>
      <c r="D42" s="12"/>
      <c r="E42" s="12"/>
      <c r="F42" s="13"/>
      <c r="G42" s="13"/>
      <c r="H42" s="9">
        <f>IF(F42="","",IF(F42&gt;='Ayarlar'!$C$11,"Yüksek",IF(F42&gt;='Ayarlar'!$C$10,"Orta","Düşük")))</f>
      </c>
      <c r="I42" s="9">
        <f>IF(G42="","",IF(G42&gt;='Ayarlar'!$C$11,"Yüksek",IF(G42&gt;='Ayarlar'!$C$10,"Orta","Düşük")))</f>
      </c>
      <c r="J42" s="10">
        <f>IF(OR(F42="",G42=""),"",(IF(G42&gt;='Ayarlar'!$C$11,3,IF(G42&gt;='Ayarlar'!$C$10,2,1))-1)*3+IF(F42&gt;='Ayarlar'!$C$11,3,IF(F42&gt;='Ayarlar'!$C$10,2,1)))</f>
      </c>
      <c r="K42" s="9">
        <f>IF(J42="","",INDEX('Kutu Tanımları'!$D$6:$D$14,J42))</f>
      </c>
      <c r="L42" s="9">
        <f>IF(J42="","",INDEX('Kutu Tanımları'!$F$6:$F$14,J42))</f>
      </c>
      <c r="M42" s="11"/>
    </row>
    <row r="43" spans="1:13" x14ac:dyDescent="0.25">
      <c r="A43" s="6">
        <v>38</v>
      </c>
      <c r="B43" s="12"/>
      <c r="C43" s="12"/>
      <c r="D43" s="12"/>
      <c r="E43" s="12"/>
      <c r="F43" s="13"/>
      <c r="G43" s="13"/>
      <c r="H43" s="9">
        <f>IF(F43="","",IF(F43&gt;='Ayarlar'!$C$11,"Yüksek",IF(F43&gt;='Ayarlar'!$C$10,"Orta","Düşük")))</f>
      </c>
      <c r="I43" s="9">
        <f>IF(G43="","",IF(G43&gt;='Ayarlar'!$C$11,"Yüksek",IF(G43&gt;='Ayarlar'!$C$10,"Orta","Düşük")))</f>
      </c>
      <c r="J43" s="10">
        <f>IF(OR(F43="",G43=""),"",(IF(G43&gt;='Ayarlar'!$C$11,3,IF(G43&gt;='Ayarlar'!$C$10,2,1))-1)*3+IF(F43&gt;='Ayarlar'!$C$11,3,IF(F43&gt;='Ayarlar'!$C$10,2,1)))</f>
      </c>
      <c r="K43" s="9">
        <f>IF(J43="","",INDEX('Kutu Tanımları'!$D$6:$D$14,J43))</f>
      </c>
      <c r="L43" s="9">
        <f>IF(J43="","",INDEX('Kutu Tanımları'!$F$6:$F$14,J43))</f>
      </c>
      <c r="M43" s="11"/>
    </row>
    <row r="44" spans="1:13" x14ac:dyDescent="0.25">
      <c r="A44" s="6">
        <v>39</v>
      </c>
      <c r="B44" s="12"/>
      <c r="C44" s="12"/>
      <c r="D44" s="12"/>
      <c r="E44" s="12"/>
      <c r="F44" s="13"/>
      <c r="G44" s="13"/>
      <c r="H44" s="9">
        <f>IF(F44="","",IF(F44&gt;='Ayarlar'!$C$11,"Yüksek",IF(F44&gt;='Ayarlar'!$C$10,"Orta","Düşük")))</f>
      </c>
      <c r="I44" s="9">
        <f>IF(G44="","",IF(G44&gt;='Ayarlar'!$C$11,"Yüksek",IF(G44&gt;='Ayarlar'!$C$10,"Orta","Düşük")))</f>
      </c>
      <c r="J44" s="10">
        <f>IF(OR(F44="",G44=""),"",(IF(G44&gt;='Ayarlar'!$C$11,3,IF(G44&gt;='Ayarlar'!$C$10,2,1))-1)*3+IF(F44&gt;='Ayarlar'!$C$11,3,IF(F44&gt;='Ayarlar'!$C$10,2,1)))</f>
      </c>
      <c r="K44" s="9">
        <f>IF(J44="","",INDEX('Kutu Tanımları'!$D$6:$D$14,J44))</f>
      </c>
      <c r="L44" s="9">
        <f>IF(J44="","",INDEX('Kutu Tanımları'!$F$6:$F$14,J44))</f>
      </c>
      <c r="M44" s="11"/>
    </row>
    <row r="45" spans="1:13" x14ac:dyDescent="0.25">
      <c r="A45" s="6">
        <v>40</v>
      </c>
      <c r="B45" s="12"/>
      <c r="C45" s="12"/>
      <c r="D45" s="12"/>
      <c r="E45" s="12"/>
      <c r="F45" s="13"/>
      <c r="G45" s="13"/>
      <c r="H45" s="9">
        <f>IF(F45="","",IF(F45&gt;='Ayarlar'!$C$11,"Yüksek",IF(F45&gt;='Ayarlar'!$C$10,"Orta","Düşük")))</f>
      </c>
      <c r="I45" s="9">
        <f>IF(G45="","",IF(G45&gt;='Ayarlar'!$C$11,"Yüksek",IF(G45&gt;='Ayarlar'!$C$10,"Orta","Düşük")))</f>
      </c>
      <c r="J45" s="10">
        <f>IF(OR(F45="",G45=""),"",(IF(G45&gt;='Ayarlar'!$C$11,3,IF(G45&gt;='Ayarlar'!$C$10,2,1))-1)*3+IF(F45&gt;='Ayarlar'!$C$11,3,IF(F45&gt;='Ayarlar'!$C$10,2,1)))</f>
      </c>
      <c r="K45" s="9">
        <f>IF(J45="","",INDEX('Kutu Tanımları'!$D$6:$D$14,J45))</f>
      </c>
      <c r="L45" s="9">
        <f>IF(J45="","",INDEX('Kutu Tanımları'!$F$6:$F$14,J45))</f>
      </c>
      <c r="M45" s="11"/>
    </row>
  </sheetData>
  <autoFilter ref="A5:M5"/>
  <conditionalFormatting sqref="F6:F45">
    <cfRule type="expression" dxfId="0" priority="1">
      <formula>AND(ISNUMBER(F6),OR(F6&lt;1,F6&gt;5))</formula>
    </cfRule>
  </conditionalFormatting>
  <conditionalFormatting sqref="G6:G45">
    <cfRule type="expression" dxfId="1" priority="1">
      <formula>AND(ISNUMBER(G6),OR(G6&lt;1,G6&gt;5))</formula>
    </cfRule>
  </conditionalFormatting>
  <conditionalFormatting sqref="J6:J45">
    <cfRule type="cellIs" dxfId="2" priority="1" operator="equal">
      <formula>9</formula>
    </cfRule>
  </conditionalFormatting>
  <conditionalFormatting sqref="J6:J45">
    <cfRule type="cellIs" dxfId="3" priority="1" operator="equal">
      <formula>8</formula>
    </cfRule>
  </conditionalFormatting>
  <conditionalFormatting sqref="J6:J45">
    <cfRule type="cellIs" dxfId="4" priority="1" operator="equal">
      <formula>6</formula>
    </cfRule>
  </conditionalFormatting>
  <conditionalFormatting sqref="J6:J45">
    <cfRule type="cellIs" dxfId="5" priority="1" operator="equal">
      <formula>1</formula>
    </cfRule>
  </conditionalFormatting>
  <conditionalFormatting sqref="J6:J45">
    <cfRule type="cellIs" dxfId="6" priority="1" operator="equal">
      <formula>4</formula>
    </cfRule>
  </conditionalFormatting>
  <conditionalFormatting sqref="J6:J45">
    <cfRule type="cellIs" dxfId="7" priority="1" operator="equal">
      <formula>2</formula>
    </cfRule>
  </conditionalFormatting>
  <conditionalFormatting sqref="J6:J45">
    <cfRule type="cellIs" dxfId="8" priority="1" operator="equal">
      <formula>7</formula>
    </cfRule>
  </conditionalFormatting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32" customWidth="1"/>
  </cols>
  <sheetData>
    <row r="1" ht="34" customHeight="1" spans="2:2" x14ac:dyDescent="0.25">
      <c r="B1" s="1" t="s">
        <v>44</v>
      </c>
    </row>
    <row r="2" ht="18" customHeight="1" spans="2:2" x14ac:dyDescent="0.25">
      <c r="B2" s="2" t="s">
        <v>45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30" customHeight="1" spans="1:4" x14ac:dyDescent="0.25">
      <c r="A5" s="5" t="s">
        <v>46</v>
      </c>
      <c r="B5" s="5" t="s">
        <v>47</v>
      </c>
      <c r="C5" s="5" t="s">
        <v>48</v>
      </c>
      <c r="D5" s="5" t="s">
        <v>49</v>
      </c>
    </row>
    <row r="6" ht="18" customHeight="1" spans="1:4" x14ac:dyDescent="0.25">
      <c r="A6" s="12" t="s">
        <v>50</v>
      </c>
      <c r="B6" s="9">
        <f>INDEX('Kutu Tanımları'!$D$6:$D$14,(3-(ROW()-6))*3-3+1)&amp;" ("&amp;COUNTIF('Değerlendirme'!$J$6:$J$45,(3-(ROW()-6))*3-3+1)&amp;")"</f>
      </c>
      <c r="C6" s="9">
        <f>INDEX('Kutu Tanımları'!$D$6:$D$14,(3-(ROW()-6))*3-3+2)&amp;" ("&amp;COUNTIF('Değerlendirme'!$J$6:$J$45,(3-(ROW()-6))*3-3+2)&amp;")"</f>
      </c>
      <c r="D6" s="9">
        <f>INDEX('Kutu Tanımları'!$D$6:$D$14,(3-(ROW()-6))*3-3+3)&amp;" ("&amp;COUNTIF('Değerlendirme'!$J$6:$J$45,(3-(ROW()-6))*3-3+3)&amp;")"</f>
      </c>
    </row>
    <row r="7" ht="18" customHeight="1" spans="1:4" x14ac:dyDescent="0.25">
      <c r="A7" s="12" t="s">
        <v>51</v>
      </c>
      <c r="B7" s="9">
        <f>INDEX('Kutu Tanımları'!$D$6:$D$14,(3-(ROW()-6))*3-3+1)&amp;" ("&amp;COUNTIF('Değerlendirme'!$J$6:$J$45,(3-(ROW()-6))*3-3+1)&amp;")"</f>
      </c>
      <c r="C7" s="9">
        <f>INDEX('Kutu Tanımları'!$D$6:$D$14,(3-(ROW()-6))*3-3+2)&amp;" ("&amp;COUNTIF('Değerlendirme'!$J$6:$J$45,(3-(ROW()-6))*3-3+2)&amp;")"</f>
      </c>
      <c r="D7" s="9">
        <f>INDEX('Kutu Tanımları'!$D$6:$D$14,(3-(ROW()-6))*3-3+3)&amp;" ("&amp;COUNTIF('Değerlendirme'!$J$6:$J$45,(3-(ROW()-6))*3-3+3)&amp;")"</f>
      </c>
    </row>
    <row r="8" ht="18" customHeight="1" spans="1:4" x14ac:dyDescent="0.25">
      <c r="A8" s="12" t="s">
        <v>52</v>
      </c>
      <c r="B8" s="9">
        <f>INDEX('Kutu Tanımları'!$D$6:$D$14,(3-(ROW()-6))*3-3+1)&amp;" ("&amp;COUNTIF('Değerlendirme'!$J$6:$J$45,(3-(ROW()-6))*3-3+1)&amp;")"</f>
      </c>
      <c r="C8" s="9">
        <f>INDEX('Kutu Tanımları'!$D$6:$D$14,(3-(ROW()-6))*3-3+2)&amp;" ("&amp;COUNTIF('Değerlendirme'!$J$6:$J$45,(3-(ROW()-6))*3-3+2)&amp;")"</f>
      </c>
      <c r="D8" s="9">
        <f>INDEX('Kutu Tanımları'!$D$6:$D$14,(3-(ROW()-6))*3-3+3)&amp;" ("&amp;COUNTIF('Değerlendirme'!$J$6:$J$45,(3-(ROW()-6))*3-3+3)&amp;")"</f>
      </c>
    </row>
  </sheetData>
  <autoFilter ref="A5:D5"/>
  <conditionalFormatting sqref="B6:B8">
    <cfRule type="expression" dxfId="9" priority="1">
      <formula>ROW()=6</formula>
    </cfRule>
  </conditionalFormatting>
  <conditionalFormatting sqref="B6:B8">
    <cfRule type="expression" dxfId="10" priority="1">
      <formula>ROW()=7</formula>
    </cfRule>
  </conditionalFormatting>
  <conditionalFormatting sqref="B6:B8">
    <cfRule type="expression" dxfId="11" priority="1">
      <formula>ROW()=8</formula>
    </cfRule>
  </conditionalFormatting>
  <conditionalFormatting sqref="C6:C8">
    <cfRule type="expression" dxfId="12" priority="1">
      <formula>ROW()=6</formula>
    </cfRule>
  </conditionalFormatting>
  <conditionalFormatting sqref="C6:C8">
    <cfRule type="expression" dxfId="13" priority="1">
      <formula>ROW()=7</formula>
    </cfRule>
  </conditionalFormatting>
  <conditionalFormatting sqref="C6:C8">
    <cfRule type="expression" dxfId="14" priority="1">
      <formula>ROW()=8</formula>
    </cfRule>
  </conditionalFormatting>
  <conditionalFormatting sqref="D6:D8">
    <cfRule type="expression" dxfId="15" priority="1">
      <formula>ROW()=6</formula>
    </cfRule>
  </conditionalFormatting>
  <conditionalFormatting sqref="D6:D8">
    <cfRule type="expression" dxfId="16" priority="1">
      <formula>ROW()=7</formula>
    </cfRule>
  </conditionalFormatting>
  <conditionalFormatting sqref="D6:D8">
    <cfRule type="expression" dxfId="17" priority="1">
      <formula>ROW()=8</formula>
    </cfRule>
  </conditionalFormatting>
  <hyperlinks>
    <hyperlink ref="B3" r:id="rId1"/>
  </hyperlinks>
  <pageMargins left="0.4" right="0.4" top="0.5" bottom="0.5" header="0.3" footer="0.3"/>
  <pageSetup paperSize="9" orientation="portrait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1" customWidth="1"/>
    <col min="4" max="4" width="22" customWidth="1"/>
    <col min="5" max="5" width="56" customWidth="1"/>
    <col min="6" max="6" width="72" customWidth="1"/>
    <col min="7" max="7" width="10" customWidth="1"/>
    <col min="8" max="8" width="8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ht="30" customHeight="1" spans="1:8" x14ac:dyDescent="0.25">
      <c r="A5" s="5" t="s">
        <v>12</v>
      </c>
      <c r="B5" s="5" t="s">
        <v>53</v>
      </c>
      <c r="C5" s="5" t="s">
        <v>54</v>
      </c>
      <c r="D5" s="5" t="s">
        <v>13</v>
      </c>
      <c r="E5" s="5" t="s">
        <v>55</v>
      </c>
      <c r="F5" s="5" t="s">
        <v>14</v>
      </c>
      <c r="G5" s="5" t="s">
        <v>56</v>
      </c>
      <c r="H5" s="5" t="s">
        <v>57</v>
      </c>
    </row>
    <row r="6" spans="1:8" x14ac:dyDescent="0.25">
      <c r="A6" s="14">
        <v>1</v>
      </c>
      <c r="B6" s="12" t="s">
        <v>58</v>
      </c>
      <c r="C6" s="12" t="s">
        <v>58</v>
      </c>
      <c r="D6" s="12" t="s">
        <v>59</v>
      </c>
      <c r="E6" s="11" t="s">
        <v>60</v>
      </c>
      <c r="F6" s="11" t="s">
        <v>61</v>
      </c>
      <c r="G6" s="10">
        <f>IF(A6="","",COUNTIF('Değerlendirme'!$J$6:$J$45,A6))</f>
      </c>
      <c r="H6" s="15">
        <f>IF(A6="","",IFERROR(G6/COUNT('Değerlendirme'!$J$6:$J$45),0))</f>
      </c>
    </row>
    <row r="7" spans="1:8" x14ac:dyDescent="0.25">
      <c r="A7" s="14">
        <v>2</v>
      </c>
      <c r="B7" s="12" t="s">
        <v>62</v>
      </c>
      <c r="C7" s="12" t="s">
        <v>58</v>
      </c>
      <c r="D7" s="12" t="s">
        <v>63</v>
      </c>
      <c r="E7" s="11" t="s">
        <v>64</v>
      </c>
      <c r="F7" s="11" t="s">
        <v>65</v>
      </c>
      <c r="G7" s="10">
        <f>IF(A7="","",COUNTIF('Değerlendirme'!$J$6:$J$45,A7))</f>
      </c>
      <c r="H7" s="15">
        <f>IF(A7="","",IFERROR(G7/COUNT('Değerlendirme'!$J$6:$J$45),0))</f>
      </c>
    </row>
    <row r="8" spans="1:8" x14ac:dyDescent="0.25">
      <c r="A8" s="14">
        <v>3</v>
      </c>
      <c r="B8" s="12" t="s">
        <v>66</v>
      </c>
      <c r="C8" s="12" t="s">
        <v>58</v>
      </c>
      <c r="D8" s="12" t="s">
        <v>67</v>
      </c>
      <c r="E8" s="11" t="s">
        <v>68</v>
      </c>
      <c r="F8" s="11" t="s">
        <v>69</v>
      </c>
      <c r="G8" s="10">
        <f>IF(A8="","",COUNTIF('Değerlendirme'!$J$6:$J$45,A8))</f>
      </c>
      <c r="H8" s="15">
        <f>IF(A8="","",IFERROR(G8/COUNT('Değerlendirme'!$J$6:$J$45),0))</f>
      </c>
    </row>
    <row r="9" spans="1:8" x14ac:dyDescent="0.25">
      <c r="A9" s="14">
        <v>4</v>
      </c>
      <c r="B9" s="12" t="s">
        <v>58</v>
      </c>
      <c r="C9" s="12" t="s">
        <v>62</v>
      </c>
      <c r="D9" s="12" t="s">
        <v>70</v>
      </c>
      <c r="E9" s="11" t="s">
        <v>71</v>
      </c>
      <c r="F9" s="11" t="s">
        <v>72</v>
      </c>
      <c r="G9" s="10">
        <f>IF(A9="","",COUNTIF('Değerlendirme'!$J$6:$J$45,A9))</f>
      </c>
      <c r="H9" s="15">
        <f>IF(A9="","",IFERROR(G9/COUNT('Değerlendirme'!$J$6:$J$45),0))</f>
      </c>
    </row>
    <row r="10" spans="1:8" x14ac:dyDescent="0.25">
      <c r="A10" s="14">
        <v>5</v>
      </c>
      <c r="B10" s="12" t="s">
        <v>62</v>
      </c>
      <c r="C10" s="12" t="s">
        <v>62</v>
      </c>
      <c r="D10" s="12" t="s">
        <v>73</v>
      </c>
      <c r="E10" s="11" t="s">
        <v>74</v>
      </c>
      <c r="F10" s="11" t="s">
        <v>75</v>
      </c>
      <c r="G10" s="10">
        <f>IF(A10="","",COUNTIF('Değerlendirme'!$J$6:$J$45,A10))</f>
      </c>
      <c r="H10" s="15">
        <f>IF(A10="","",IFERROR(G10/COUNT('Değerlendirme'!$J$6:$J$45),0))</f>
      </c>
    </row>
    <row r="11" spans="1:8" x14ac:dyDescent="0.25">
      <c r="A11" s="14">
        <v>6</v>
      </c>
      <c r="B11" s="12" t="s">
        <v>66</v>
      </c>
      <c r="C11" s="12" t="s">
        <v>62</v>
      </c>
      <c r="D11" s="12" t="s">
        <v>76</v>
      </c>
      <c r="E11" s="11" t="s">
        <v>77</v>
      </c>
      <c r="F11" s="11" t="s">
        <v>78</v>
      </c>
      <c r="G11" s="10">
        <f>IF(A11="","",COUNTIF('Değerlendirme'!$J$6:$J$45,A11))</f>
      </c>
      <c r="H11" s="15">
        <f>IF(A11="","",IFERROR(G11/COUNT('Değerlendirme'!$J$6:$J$45),0))</f>
      </c>
    </row>
    <row r="12" spans="1:8" x14ac:dyDescent="0.25">
      <c r="A12" s="14">
        <v>7</v>
      </c>
      <c r="B12" s="12" t="s">
        <v>58</v>
      </c>
      <c r="C12" s="12" t="s">
        <v>66</v>
      </c>
      <c r="D12" s="12" t="s">
        <v>79</v>
      </c>
      <c r="E12" s="11" t="s">
        <v>80</v>
      </c>
      <c r="F12" s="11" t="s">
        <v>81</v>
      </c>
      <c r="G12" s="10">
        <f>IF(A12="","",COUNTIF('Değerlendirme'!$J$6:$J$45,A12))</f>
      </c>
      <c r="H12" s="15">
        <f>IF(A12="","",IFERROR(G12/COUNT('Değerlendirme'!$J$6:$J$45),0))</f>
      </c>
    </row>
    <row r="13" spans="1:8" x14ac:dyDescent="0.25">
      <c r="A13" s="14">
        <v>8</v>
      </c>
      <c r="B13" s="12" t="s">
        <v>62</v>
      </c>
      <c r="C13" s="12" t="s">
        <v>66</v>
      </c>
      <c r="D13" s="12" t="s">
        <v>82</v>
      </c>
      <c r="E13" s="11" t="s">
        <v>83</v>
      </c>
      <c r="F13" s="11" t="s">
        <v>84</v>
      </c>
      <c r="G13" s="10">
        <f>IF(A13="","",COUNTIF('Değerlendirme'!$J$6:$J$45,A13))</f>
      </c>
      <c r="H13" s="15">
        <f>IF(A13="","",IFERROR(G13/COUNT('Değerlendirme'!$J$6:$J$45),0))</f>
      </c>
    </row>
    <row r="14" spans="1:8" x14ac:dyDescent="0.25">
      <c r="A14" s="14">
        <v>9</v>
      </c>
      <c r="B14" s="12" t="s">
        <v>66</v>
      </c>
      <c r="C14" s="12" t="s">
        <v>66</v>
      </c>
      <c r="D14" s="12" t="s">
        <v>85</v>
      </c>
      <c r="E14" s="11" t="s">
        <v>86</v>
      </c>
      <c r="F14" s="11" t="s">
        <v>87</v>
      </c>
      <c r="G14" s="10">
        <f>IF(A14="","",COUNTIF('Değerlendirme'!$J$6:$J$45,A14))</f>
      </c>
      <c r="H14" s="15">
        <f>IF(A14="","",IFERROR(G14/COUNT('Değerlendirme'!$J$6:$J$45),0))</f>
      </c>
    </row>
    <row r="15" ht="22" customHeight="1" spans="1:8" x14ac:dyDescent="0.25">
      <c r="A15" s="16" t="s">
        <v>88</v>
      </c>
      <c r="B15" s="17"/>
      <c r="C15" s="17"/>
      <c r="D15" s="17"/>
      <c r="E15" s="17"/>
      <c r="F15" s="17"/>
      <c r="G15" s="16">
        <f>SUM(G6:G14)</f>
      </c>
      <c r="H15" s="18">
        <f>SUM(H6:H14)</f>
      </c>
    </row>
  </sheetData>
  <autoFilter ref="A5:H5"/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9" t="s">
        <v>89</v>
      </c>
    </row>
    <row r="6" ht="20" customHeight="1" spans="2:4" x14ac:dyDescent="0.25">
      <c r="B6" s="20" t="s">
        <v>90</v>
      </c>
      <c r="C6" s="21" t="s">
        <v>91</v>
      </c>
    </row>
    <row r="7" ht="20" customHeight="1" spans="2:4" x14ac:dyDescent="0.25">
      <c r="B7" s="20" t="s">
        <v>92</v>
      </c>
      <c r="C7" s="21" t="s">
        <v>93</v>
      </c>
    </row>
    <row r="8" ht="20" customHeight="1" spans="2:4" x14ac:dyDescent="0.25">
      <c r="B8" s="20" t="s">
        <v>94</v>
      </c>
      <c r="C8" s="21" t="s">
        <v>95</v>
      </c>
    </row>
    <row r="9" ht="24" customHeight="1" spans="2:2" x14ac:dyDescent="0.25">
      <c r="B9" s="19" t="s">
        <v>96</v>
      </c>
    </row>
    <row r="10" ht="20" customHeight="1" spans="2:4" x14ac:dyDescent="0.25">
      <c r="B10" s="20" t="s">
        <v>97</v>
      </c>
      <c r="C10" s="22">
        <v>2.5</v>
      </c>
      <c r="D10" s="23" t="s">
        <v>98</v>
      </c>
    </row>
    <row r="11" ht="20" customHeight="1" spans="2:4" x14ac:dyDescent="0.25">
      <c r="B11" s="20" t="s">
        <v>99</v>
      </c>
      <c r="C11" s="22">
        <v>3.75</v>
      </c>
      <c r="D11" s="23" t="s">
        <v>100</v>
      </c>
    </row>
    <row r="12" ht="24" customHeight="1" spans="2:2" x14ac:dyDescent="0.25">
      <c r="B12" s="19" t="s">
        <v>101</v>
      </c>
    </row>
    <row r="13" ht="20" customHeight="1" spans="2:4" x14ac:dyDescent="0.25">
      <c r="B13" s="20" t="s">
        <v>102</v>
      </c>
      <c r="C13" s="24">
        <f>COUNT('Değerlendirme'!$J$6:$J$45)</f>
      </c>
    </row>
    <row r="14" ht="20" customHeight="1" spans="2:4" x14ac:dyDescent="0.25">
      <c r="B14" s="20" t="s">
        <v>103</v>
      </c>
      <c r="C14" s="24">
        <f>COUNTIF('Değerlendirme'!$J$6:$J$45,"&gt;=7")</f>
      </c>
    </row>
    <row r="15" ht="20" customHeight="1" spans="2:4" x14ac:dyDescent="0.25">
      <c r="B15" s="20" t="s">
        <v>104</v>
      </c>
      <c r="C15" s="25">
        <f>IFERROR(C14/C13,0)</f>
      </c>
    </row>
    <row r="16" ht="20" customHeight="1" spans="2:4" x14ac:dyDescent="0.25">
      <c r="B16" s="20" t="s">
        <v>105</v>
      </c>
      <c r="C16" s="24">
        <f>COUNTIF('Değerlendirme'!$J$6:$J$45,9)</f>
      </c>
    </row>
    <row r="17" ht="20" customHeight="1" spans="2:4" x14ac:dyDescent="0.25">
      <c r="B17" s="20" t="s">
        <v>106</v>
      </c>
      <c r="C17" s="24">
        <f>COUNTIF('Değerlendirme'!$J$6:$J$45,1)</f>
      </c>
      <c r="D17" s="23" t="s">
        <v>107</v>
      </c>
    </row>
    <row r="18" ht="20" customHeight="1" spans="2:4" x14ac:dyDescent="0.25">
      <c r="B18" s="20" t="s">
        <v>108</v>
      </c>
      <c r="C18" s="26">
        <f>IFERROR(ROUND(AVERAGE('Değerlendirme'!$F$6:$F$45),2),"")</f>
      </c>
    </row>
    <row r="19" ht="20" customHeight="1" spans="2:4" x14ac:dyDescent="0.25">
      <c r="B19" s="20" t="s">
        <v>109</v>
      </c>
      <c r="C19" s="26">
        <f>IFERROR(ROUND(AVERAGE('Değerlendirme'!$G$6:$G$45),2),"")</f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110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75" customHeight="1" spans="2:2" x14ac:dyDescent="0.25">
      <c r="B5" s="27" t="s">
        <v>111</v>
      </c>
    </row>
    <row r="7" ht="22" customHeight="1" spans="2:2" x14ac:dyDescent="0.25">
      <c r="B7" s="28" t="s">
        <v>112</v>
      </c>
    </row>
    <row r="8" ht="30" customHeight="1" spans="2:2" x14ac:dyDescent="0.25">
      <c r="B8" s="27" t="s">
        <v>113</v>
      </c>
    </row>
    <row r="9" ht="18" customHeight="1" spans="2:2" x14ac:dyDescent="0.25">
      <c r="B9" s="27" t="s">
        <v>114</v>
      </c>
    </row>
    <row r="10" ht="30" customHeight="1" spans="2:2" x14ac:dyDescent="0.25">
      <c r="B10" s="27" t="s">
        <v>115</v>
      </c>
    </row>
    <row r="11" ht="45" customHeight="1" spans="2:2" x14ac:dyDescent="0.25">
      <c r="B11" s="27" t="s">
        <v>116</v>
      </c>
    </row>
    <row r="12" ht="30" customHeight="1" spans="2:2" x14ac:dyDescent="0.25">
      <c r="B12" s="27" t="s">
        <v>117</v>
      </c>
    </row>
    <row r="13" ht="45" customHeight="1" spans="2:2" x14ac:dyDescent="0.25">
      <c r="B13" s="27" t="s">
        <v>118</v>
      </c>
    </row>
    <row r="14" ht="8" customHeight="1" spans="2:2" x14ac:dyDescent="0.25">
      <c r="B14" s="27" t="s">
        <v>119</v>
      </c>
    </row>
    <row r="15" ht="30" customHeight="1" spans="2:2" x14ac:dyDescent="0.25">
      <c r="B15" s="29" t="s">
        <v>120</v>
      </c>
    </row>
    <row r="17" ht="20" customHeight="1" spans="2:2" x14ac:dyDescent="0.25">
      <c r="B17" s="30" t="s">
        <v>121</v>
      </c>
    </row>
    <row r="18" ht="30" customHeight="1" spans="2:2" x14ac:dyDescent="0.25">
      <c r="B18" s="27" t="s">
        <v>122</v>
      </c>
    </row>
    <row r="20" ht="18" customHeight="1" spans="2:2" x14ac:dyDescent="0.25">
      <c r="B20" s="31" t="s">
        <v>123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Değerlendirme</vt:lpstr>
      <vt:lpstr>Matris</vt:lpstr>
      <vt:lpstr>Kutu Tanımları</vt:lpstr>
      <vt:lpstr>Ayarlar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9 Kutu Yetenek Matrisi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