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vml" ContentType="application/vnd.openxmlformats-officedocument.vmlDrawing"/>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Ücret ve SGK" state="visible" r:id="rId4"/>
    <sheet sheetId="2" name="Vergi" state="visible" r:id="rId5"/>
    <sheet sheetId="3" name="Gelir Vergisi Tarifesi" state="visible" r:id="rId6"/>
    <sheet sheetId="4" name="Tazminat ve Ödenekler" state="visible" r:id="rId7"/>
    <sheet sheetId="5" name="Yan Hak ve Cezalar" state="visible" r:id="rId8"/>
    <sheet sheetId="6" name="Nasıl Kullanılır" state="visible" r:id="rId9"/>
  </sheets>
  <definedNames>
    <definedName name="_xlnm.Print_Titles" localSheetId="2">'Gelir Vergisi Tarifesi'!$5:$5</definedName>
  </definedNames>
  <calcPr calcId="171027"/>
</workbook>
</file>

<file path=xl/comments3.xml><?xml version="1.0" encoding="utf-8"?>
<comments xmlns="http://schemas.openxmlformats.org/spreadsheetml/2006/main">
  <authors>
    <author>Author</author>
  </authors>
  <commentList>
    <comment ref="C5" authorId="0">
      <text>
        <r>
          <t>Son dilim için boş (sınırsız)</t>
        </r>
      </text>
    </comment>
    <comment ref="E5" authorId="0">
      <text>
        <r>
          <t>Tebliğde alt sınıra kadar olan kısım için sabit vergi</t>
        </r>
      </text>
    </comment>
    <comment ref="H5" authorId="0">
      <text>
        <r>
          <t>Dilim sonu kümülatif vergi, bir sonraki dilimin sabit vergisine eşit olmalı</t>
        </r>
      </text>
    </comment>
  </commentList>
</comments>
</file>

<file path=xl/sharedStrings.xml><?xml version="1.0" encoding="utf-8"?>
<sst xmlns="http://schemas.openxmlformats.org/spreadsheetml/2006/main" count="161" uniqueCount="143">
  <si>
    <t>Bordro Parametreleri 2026</t>
  </si>
  <si>
    <t>2026 yılı ücret, SGK, vergi, tazminat ve yan hak parametreleri  ·  Güncelleme: 12.10.2026</t>
  </si>
  <si>
    <t>ikpartner.com  ·  Ücretsiz İK şablonu  ·  0538 949 22 87</t>
  </si>
  <si>
    <t>Asgari Ücret (01.01.2026 – 31.12.2026)</t>
  </si>
  <si>
    <t>Aylık brüt asgari ücret</t>
  </si>
  <si>
    <t>2026 için tek tutar; ara zam yapılmadı.</t>
  </si>
  <si>
    <t>Günlük brüt asgari ücret</t>
  </si>
  <si>
    <t>Kontrol: 1.101,00 TL</t>
  </si>
  <si>
    <t>SGK işçi payı tutarı (%14)</t>
  </si>
  <si>
    <t>Kontrol: 4.624,20 TL</t>
  </si>
  <si>
    <t>İşsizlik işçi payı tutarı (%1)</t>
  </si>
  <si>
    <t>Kontrol: 330,30 TL</t>
  </si>
  <si>
    <t>Aylık net asgari ücret</t>
  </si>
  <si>
    <t>Kontrol: 28.075,50 TL. Asgari ücrete isabet eden kısım GV ve DV'den istisnadır.</t>
  </si>
  <si>
    <t>SGK Prim Oranları (2026)</t>
  </si>
  <si>
    <t>SGK işçi payı</t>
  </si>
  <si>
    <t>Malullük-yaşlılık-ölüm %9 + genel sağlık %5</t>
  </si>
  <si>
    <t>İşsizlik sigortası işçi payı</t>
  </si>
  <si>
    <t>SGK işveren payı (ondalık; %21,75)</t>
  </si>
  <si>
    <t>MYÖ işveren payı 2026'da %11'den %12'ye çıktı (2025: %20,75). Kısa vadeli kol oranı tehlike sınıfına göre değişebilir.</t>
  </si>
  <si>
    <t>İşsizlik sigortası işveren payı</t>
  </si>
  <si>
    <t>Prim indirimi – imalat sektörü</t>
  </si>
  <si>
    <t>5 puan (5510 sayılı Kanun md. 81)</t>
  </si>
  <si>
    <t>Prim indirimi – imalat dışı sektörler</t>
  </si>
  <si>
    <t>2 puan (2025'te 4 puandı)</t>
  </si>
  <si>
    <t>Prime Esas Kazanç Sınırları (2026)</t>
  </si>
  <si>
    <t>Günlük alt sınır</t>
  </si>
  <si>
    <t>Aylık alt sınır</t>
  </si>
  <si>
    <t>Kontrol: 33.030,00 TL</t>
  </si>
  <si>
    <t>Günlük üst sınır</t>
  </si>
  <si>
    <t>Aylık üst sınır</t>
  </si>
  <si>
    <t>Kontrol: 297.270,00 TL</t>
  </si>
  <si>
    <t>Üst sınırın asgari ücrete katı</t>
  </si>
  <si>
    <t>7566 sayılı Kanun (RG 19.12.2025) ile 7,5 kattan 9 kata; 01.01.2026'dan itibaren</t>
  </si>
  <si>
    <t>Asgari Ücretin Aylık İşveren Maliyeti (2026)</t>
  </si>
  <si>
    <t>Teşviksiz (%21,75 + %2)</t>
  </si>
  <si>
    <t>Kontrol: 40.874,63 TL</t>
  </si>
  <si>
    <t>İmalat dışı, 2 puan indirimli</t>
  </si>
  <si>
    <t>Kontrol: 40.214,03 TL</t>
  </si>
  <si>
    <t>İmalat, 5 puan indirimli</t>
  </si>
  <si>
    <t>Kontrol: 39.223,13 TL</t>
  </si>
  <si>
    <t>Asgari Ücret Desteği (2026)</t>
  </si>
  <si>
    <t>Günlük destek tutarı</t>
  </si>
  <si>
    <t>SGK 2026/8 Genelge; 5510 geçici md. 112 (7573 s. Kanun, RG 29.01.2026)</t>
  </si>
  <si>
    <t>Aylık destek (30 gün)</t>
  </si>
  <si>
    <t>Kontrol: 1.269,90 TL; İşsizlik Sigortası Fonu'ndan karşılanır.</t>
  </si>
  <si>
    <t>Eşik: 2025 aynı ay günlük PEK (en çok)</t>
  </si>
  <si>
    <t>Toplu iş sözleşmesi olmayan işyerleri</t>
  </si>
  <si>
    <t>Eşik: TİS olan işyerleri (en çok)</t>
  </si>
  <si>
    <t>Prim gün sayısı vb. ayrıntılar için genelgeye bakın.</t>
  </si>
  <si>
    <t>Gelir Vergisi</t>
  </si>
  <si>
    <t>Ücret gelirleri tarifesi</t>
  </si>
  <si>
    <t>Ayrı sayfada</t>
  </si>
  <si>
    <t>GVGT Seri No: 332 (RG 31.12.2025)</t>
  </si>
  <si>
    <t>Tarife yeniden değerleme oranı (ondalık; %25,49)</t>
  </si>
  <si>
    <t>2025'te ilk dilim 158.000 TL idi.</t>
  </si>
  <si>
    <t>Ücret dışı gelirlerde 3. dilim üst sınırı</t>
  </si>
  <si>
    <t>Ücretlilerde 1.500.000 TL</t>
  </si>
  <si>
    <t>Damga Vergisi</t>
  </si>
  <si>
    <t>Ücretlerde damga vergisi oranı (binde 7,59)</t>
  </si>
  <si>
    <t>Asgari ücrete isabet eden kısım istisna</t>
  </si>
  <si>
    <t>Asgari ücretin damga vergisi tutarı (istisna)</t>
  </si>
  <si>
    <t>Bilgi: asgari ücret × binde 7,59</t>
  </si>
  <si>
    <t>MUHSGK beyannamesi damga vergisi</t>
  </si>
  <si>
    <t>2026 yılı beyanname damga vergisi</t>
  </si>
  <si>
    <t>Engelli İndirimi (aylık, 2026)</t>
  </si>
  <si>
    <t>1. derece engelli</t>
  </si>
  <si>
    <t>Ücretten indirilecek aylık tutar</t>
  </si>
  <si>
    <t>2. derece engelli</t>
  </si>
  <si>
    <t>3. derece engelli</t>
  </si>
  <si>
    <t>Basit Tarife Hesaplayıcı (yalnızca bilgi amaçlı)</t>
  </si>
  <si>
    <t>Kümülatif vergi matrahı (girin)</t>
  </si>
  <si>
    <t>Örnek değer</t>
  </si>
  <si>
    <t>Tarifeye göre hesaplanan gelir vergisi</t>
  </si>
  <si>
    <t>Asgari ücret istisnası ve indirimler hariç; bordro hesabının yerine geçmez.</t>
  </si>
  <si>
    <t>2026 ücret gelirleri tarifesi (GVGT Seri No: 332, RG 31.12.2025)</t>
  </si>
  <si>
    <t>Dilim</t>
  </si>
  <si>
    <t>Alt Sınır</t>
  </si>
  <si>
    <t>Üst Sınır</t>
  </si>
  <si>
    <t>Oran</t>
  </si>
  <si>
    <t>Önceki Dilimlerin Vergisi</t>
  </si>
  <si>
    <t>Dilim İçi Vergi (hesap)</t>
  </si>
  <si>
    <t>Dilim Sonu Kümülatif Vergi</t>
  </si>
  <si>
    <t>Kontrol</t>
  </si>
  <si>
    <t>Kıdem Tazminatı Tavanı</t>
  </si>
  <si>
    <t>01.01.2025 – 30.06.2025</t>
  </si>
  <si>
    <t>Önceki dönem</t>
  </si>
  <si>
    <t>01.07.2025 – 31.12.2025</t>
  </si>
  <si>
    <t>01.01.2026 – 30.06.2026</t>
  </si>
  <si>
    <t>Fesih tarihindeki dönem tavanı uygulanır.</t>
  </si>
  <si>
    <t>01.07.2026 – 31.12.2026</t>
  </si>
  <si>
    <t>Hazine ve Maliye Bakanlığı genelgesi</t>
  </si>
  <si>
    <t>Kıdem tazminatında damga vergisi (binde 7,59)</t>
  </si>
  <si>
    <t>Kıdem tazminatından yalnızca damga vergisi kesilir.</t>
  </si>
  <si>
    <t>İşsizlik Ödeneği (2026)</t>
  </si>
  <si>
    <t>Ödenek oranı (günlük ortalama brüt kazancın)</t>
  </si>
  <si>
    <t>Son 4 aylık prime esas kazanca göre</t>
  </si>
  <si>
    <t>Üst sınır oranı (brüt asgari ücretin)</t>
  </si>
  <si>
    <t>Kontrol: 26.424,00 TL; ödenekten yalnızca damga vergisi kesilir.</t>
  </si>
  <si>
    <t>600 gün prim → ödenek süresi (gün)</t>
  </si>
  <si>
    <t>Son 3 yılda; son 120 gün kesintisiz prim şartı</t>
  </si>
  <si>
    <t>900 gün prim → ödenek süresi (gün)</t>
  </si>
  <si>
    <t>1080 gün prim → ödenek süresi (gün)</t>
  </si>
  <si>
    <t>Fesihten sonra 30 gün içinde İŞKUR başvurusu</t>
  </si>
  <si>
    <t>Kısa Çalışma Ödeneği (2026)</t>
  </si>
  <si>
    <t>Kontrol: 49.545,00 TL</t>
  </si>
  <si>
    <t>Bordroyu Etkileyen İzin Süreleri</t>
  </si>
  <si>
    <t>Analık (doğum) izni (hafta)</t>
  </si>
  <si>
    <t>7578 sayılı Kanun (RG 01.05.2026): doğumdan önce 8, sonra 16 hafta</t>
  </si>
  <si>
    <t>Çoğul gebelikte analık izni (hafta)</t>
  </si>
  <si>
    <t>Babalık izni – özel sektör (gün)</t>
  </si>
  <si>
    <t>Önceden 5 gündü</t>
  </si>
  <si>
    <t>Süt izni (günlük saat)</t>
  </si>
  <si>
    <t>Çocuk 1 yaşına gelinceye kadar (İK md. 74)</t>
  </si>
  <si>
    <t>Yan Haklarda Gelir Vergisi İstisnası (2026)</t>
  </si>
  <si>
    <t>Yemek bedeli (günlük)</t>
  </si>
  <si>
    <t>KDV hariç (KDV dahil 330 TL). SGK tarafı için mali müşavire danışın.</t>
  </si>
  <si>
    <t>Yol bedeli (günlük)</t>
  </si>
  <si>
    <t>Ayni olarak sağlanması halinde. SGK tarafı için mali müşavire danışın.</t>
  </si>
  <si>
    <t>Ücret ve Bordroyla İlgili İdari Para Cezaları (2026, İş Kanunu)</t>
  </si>
  <si>
    <t>md. 32 ücreti ödememek / bankadan ödememek (işçi ve ay başına)</t>
  </si>
  <si>
    <t>md. 37 ücret hesap pusulası düzenlememek</t>
  </si>
  <si>
    <t>md. 38 yasaya aykırı ücret kesme cezası</t>
  </si>
  <si>
    <t>md. 39 asgari ücreti ödememek / eksik ödemek (işçi ve ay başına)</t>
  </si>
  <si>
    <t>md. 41 fazla çalışma ücretini ödememek vb. (işçi başına)</t>
  </si>
  <si>
    <t>md. 56, 57, 59, 60 yıllık izin aykırılıkları (işçi başına)</t>
  </si>
  <si>
    <t>Fesihte izin ücretini ödememek dahil</t>
  </si>
  <si>
    <t>md. 75 özlük dosyası düzenlememek</t>
  </si>
  <si>
    <t>Cezalar her yıl yeniden değerleme oranıyla güncellenir (2026: %25,49 artış).</t>
  </si>
  <si>
    <t>Nasıl Kullanılır?</t>
  </si>
  <si>
    <t>2026 yılı bordro hesaplarında kullanılan asgari ücret, SGK prim oranları, prime esas kazanç sınırları, gelir vergisi tarifesi, damga vergisi, engelli indirimi, kıdem tazminatı tavanı, işsizlik ve kısa çalışma ödeneği, asgari ücret desteği, yemek ve yol istisnaları ile ücretle ilgili idari para cezalarını tek dosyada toplayan referans tablosu. Mavi zeminli hücreler kaynak değerlerdir; gri zeminli hücreler bu değerlerden türetilen kontrol hesaplarıdır.</t>
  </si>
  <si>
    <t>Kullanım adımları</t>
  </si>
  <si>
    <t>1. Her sayfa bir konu grubunu içerir: Ücret ve SGK, Vergi, Gelir Vergisi Tarifesi, Tazminat ve Ödenekler, Yan Hak ve Cezalar.</t>
  </si>
  <si>
    <t>2. Mavi zeminli giriş hücreleri 2026 yılı resmi değerleridir; açıklama sütununda dönemi ve dayanağı yer alır. Yıl içinde değişiklik olursa yalnızca bu hücreleri güncelleyin.</t>
  </si>
  <si>
    <t>3. Gri zeminli hücreler (net asgari ücret, işveren maliyeti, aylık sınırlar vb.) giriş hücrelerinden otomatik hesaplanır ve resmi tutarla karşılaştırma için kullanılır.</t>
  </si>
  <si>
    <t>4. Gelir Vergisi Tarifesi sayfasında dilimlerin kümülatif vergileri kendi aralarında kontrol edilir. Vergi sayfasındaki basit tarife hesaplayıcısı yalnızca bilgi amaçlıdır; asgari ücret istisnası ve indirimler dikkate alınmaz, bordro hesabının yerine geçmez.</t>
  </si>
  <si>
    <t>5. Diğer bordro dosyalarınızda bu hücrelere bağlantı vererek parametreleri tek yerden yönetebilirsiniz.</t>
  </si>
  <si>
    <t>6. Değerleri kullanmadan önce güncel Resmî Gazete, SGK ve GİB duyurularıyla teyit edin.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</si>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</sst>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7" x14ac:knownFonts="1">
    <font>
      <color theme="1"/>
      <family val="2"/>
      <scheme val="minor"/>
      <sz val="11"/>
      <name val="Calibri"/>
    </font>
    <font>
      <b/>
      <color rgb="FF0E2849"/>
      <sz val="18"/>
      <name val="Calibri"/>
    </font>
    <font>
      <color rgb="FF5A6B82"/>
      <sz val="10"/>
      <name val="Calibri"/>
    </font>
    <font>
      <color rgb="FF13B8A7"/>
      <sz val="9"/>
      <name val="Calibri"/>
    </font>
    <font>
      <b/>
      <color rgb="FF13B8A7"/>
      <sz val="12"/>
      <name val="Calibri"/>
    </font>
    <font>
      <b/>
      <color rgb="FF0E2849"/>
      <sz val="10"/>
      <name val="Calibri"/>
    </font>
    <font>
      <b/>
      <color rgb="FF1D5888"/>
      <sz val="11"/>
      <name val="Calibri"/>
    </font>
    <font>
      <i/>
      <color rgb="FF5A6B82"/>
      <sz val="9"/>
      <name val="Calibri"/>
    </font>
    <font>
      <b/>
      <color rgb="FF0E2849"/>
      <sz val="11"/>
      <name val="Calibri"/>
    </font>
    <font>
      <b/>
      <color rgb="FFFFFFFF"/>
      <sz val="10"/>
      <name val="Calibri"/>
    </font>
    <font>
      <color rgb="FF8C9BB0"/>
      <sz val="10"/>
      <name val="Calibri"/>
    </font>
    <font>
      <color rgb="FF3A4A61"/>
      <sz val="10"/>
      <name val="Calibri"/>
    </font>
    <font>
      <color rgb="FF0E2849"/>
      <sz val="10"/>
      <name val="Calibri"/>
    </font>
    <font>
      <b/>
      <color rgb="FF0E2849"/>
      <sz val="12"/>
      <name val="Calibri"/>
    </font>
    <font>
      <i/>
      <color rgb="FF5A6B82"/>
      <sz val="10"/>
      <name val="Calibri"/>
    </font>
    <font>
      <b/>
      <color rgb="FF0B7F74"/>
      <sz val="11"/>
      <name val="Calibri"/>
    </font>
    <font>
      <b/>
      <color rgb="FF13B8A7"/>
      <sz val="10"/>
      <name val="Calibri"/>
    </font>
  </fonts>
  <fills count="5">
    <fill>
      <patternFill patternType="none"/>
    </fill>
    <fill>
      <patternFill patternType="gray125"/>
    </fill>
    <fill>
      <patternFill patternType="solid">
        <fgColor rgb="FFF5F8FB"/>
      </patternFill>
    </fill>
    <fill>
      <patternFill patternType="solid">
        <fgColor rgb="FFEAF1F8"/>
      </patternFill>
    </fill>
    <fill>
      <patternFill patternType="solid">
        <fgColor rgb="FF0E2849"/>
      </patternFill>
    </fill>
  </fills>
  <borders count="3">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0" borderId="0" xfId="0" applyFont="1"/>
    <xf numFmtId="0" fontId="5" fillId="2" borderId="2" xfId="0" applyFont="1" applyFill="1" applyBorder="1"/>
    <xf numFmtId="164" fontId="6" fillId="3" borderId="2" xfId="0" applyNumberFormat="1" applyFont="1" applyFill="1" applyBorder="1" applyAlignment="1">
      <alignment horizontal="right"/>
    </xf>
    <xf numFmtId="0" fontId="7" fillId="0" borderId="0" xfId="0" applyFont="1"/>
    <xf numFmtId="164" fontId="8" fillId="0" borderId="2" xfId="0" applyNumberFormat="1" applyFont="1" applyBorder="1" applyAlignment="1">
      <alignment horizontal="right"/>
    </xf>
    <xf numFmtId="9" fontId="6" fillId="3" borderId="2" xfId="0" applyNumberFormat="1" applyFont="1" applyFill="1" applyBorder="1" applyAlignment="1">
      <alignment horizontal="right"/>
    </xf>
    <xf numFmtId="0" fontId="6" fillId="3" borderId="2" xfId="0" applyFont="1" applyFill="1" applyBorder="1" applyAlignment="1">
      <alignment horizontal="right"/>
    </xf>
    <xf numFmtId="3" fontId="6" fillId="3" borderId="2" xfId="0" applyNumberFormat="1" applyFont="1" applyFill="1" applyBorder="1" applyAlignment="1">
      <alignment horizontal="right"/>
    </xf>
    <xf numFmtId="0" fontId="9" fillId="4" borderId="2" xfId="0" applyFont="1" applyFill="1" applyBorder="1" applyAlignment="1">
      <alignment horizontal="center" vertical="center" wrapText="1"/>
    </xf>
    <xf numFmtId="0" fontId="10" fillId="0" borderId="2" xfId="0" applyFont="1" applyBorder="1" applyAlignment="1">
      <alignment horizontal="center"/>
    </xf>
    <xf numFmtId="164" fontId="11" fillId="0" borderId="2" xfId="0" applyNumberFormat="1" applyFont="1" applyBorder="1"/>
    <xf numFmtId="9" fontId="11" fillId="0" borderId="2" xfId="0" applyNumberFormat="1" applyFont="1" applyBorder="1"/>
    <xf numFmtId="164" fontId="12" fillId="2" borderId="2" xfId="0" applyNumberFormat="1" applyFont="1" applyFill="1" applyBorder="1"/>
    <xf numFmtId="0" fontId="12" fillId="2" borderId="2" xfId="0" applyFont="1" applyFill="1" applyBorder="1"/>
    <xf numFmtId="4" fontId="6" fillId="3" borderId="2" xfId="0" applyNumberFormat="1" applyFont="1" applyFill="1" applyBorder="1" applyAlignment="1">
      <alignment horizontal="right"/>
    </xf>
    <xf numFmtId="0" fontId="11"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cellXfs>
  <cellStyles count="1">
    <cellStyle name="Normal" xfId="0" builtinId="0"/>
  </cellStyles>
  <dxfs count="2">
    <dxf>
      <fill>
        <patternFill patternType="solid">
          <bgColor rgb="FFFDE2E1"/>
        </patternFill>
      </fill>
    </dxf>
    <dxf>
      <fill>
        <patternFill patternType="solid">
          <bgColor rgb="FFE3F4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3.xml"/><Relationship Id="rId3"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5" t="s">
        <v>3</v>
      </c>
    </row>
    <row r="6" ht="20" customHeight="1" spans="2:4" x14ac:dyDescent="0.25">
      <c r="B6" s="6" t="s">
        <v>4</v>
      </c>
      <c r="C6" s="7">
        <v>33030</v>
      </c>
      <c r="D6" s="8" t="s">
        <v>5</v>
      </c>
    </row>
    <row r="7" ht="20" customHeight="1" spans="2:4" x14ac:dyDescent="0.25">
      <c r="B7" s="6" t="s">
        <v>6</v>
      </c>
      <c r="C7" s="9">
        <f>ROUND(C6/30,2)</f>
      </c>
      <c r="D7" s="8" t="s">
        <v>7</v>
      </c>
    </row>
    <row r="8" ht="20" customHeight="1" spans="2:4" x14ac:dyDescent="0.25">
      <c r="B8" s="6" t="s">
        <v>8</v>
      </c>
      <c r="C8" s="9">
        <f>ROUND(C6*C12,2)</f>
      </c>
      <c r="D8" s="8" t="s">
        <v>9</v>
      </c>
    </row>
    <row r="9" ht="20" customHeight="1" spans="2:4" x14ac:dyDescent="0.25">
      <c r="B9" s="6" t="s">
        <v>10</v>
      </c>
      <c r="C9" s="9">
        <f>ROUND(C6*C13,2)</f>
      </c>
      <c r="D9" s="8" t="s">
        <v>11</v>
      </c>
    </row>
    <row r="10" ht="20" customHeight="1" spans="2:4" x14ac:dyDescent="0.25">
      <c r="B10" s="6" t="s">
        <v>12</v>
      </c>
      <c r="C10" s="9">
        <f>C6-C8-C9</f>
      </c>
      <c r="D10" s="8" t="s">
        <v>13</v>
      </c>
    </row>
    <row r="11" ht="24" customHeight="1" spans="2:2" x14ac:dyDescent="0.25">
      <c r="B11" s="5" t="s">
        <v>14</v>
      </c>
    </row>
    <row r="12" ht="20" customHeight="1" spans="2:4" x14ac:dyDescent="0.25">
      <c r="B12" s="6" t="s">
        <v>15</v>
      </c>
      <c r="C12" s="10">
        <v>0.14</v>
      </c>
      <c r="D12" s="8" t="s">
        <v>16</v>
      </c>
    </row>
    <row r="13" ht="20" customHeight="1" spans="2:4" x14ac:dyDescent="0.25">
      <c r="B13" s="6" t="s">
        <v>17</v>
      </c>
      <c r="C13" s="10">
        <v>0.01</v>
      </c>
    </row>
    <row r="14" ht="20" customHeight="1" spans="2:4" x14ac:dyDescent="0.25">
      <c r="B14" s="6" t="s">
        <v>18</v>
      </c>
      <c r="C14" s="11">
        <v>0.2175</v>
      </c>
      <c r="D14" s="8" t="s">
        <v>19</v>
      </c>
    </row>
    <row r="15" ht="20" customHeight="1" spans="2:4" x14ac:dyDescent="0.25">
      <c r="B15" s="6" t="s">
        <v>20</v>
      </c>
      <c r="C15" s="10">
        <v>0.02</v>
      </c>
    </row>
    <row r="16" ht="20" customHeight="1" spans="2:4" x14ac:dyDescent="0.25">
      <c r="B16" s="6" t="s">
        <v>21</v>
      </c>
      <c r="C16" s="10">
        <v>0.05</v>
      </c>
      <c r="D16" s="8" t="s">
        <v>22</v>
      </c>
    </row>
    <row r="17" ht="20" customHeight="1" spans="2:4" x14ac:dyDescent="0.25">
      <c r="B17" s="6" t="s">
        <v>23</v>
      </c>
      <c r="C17" s="10">
        <v>0.02</v>
      </c>
      <c r="D17" s="8" t="s">
        <v>24</v>
      </c>
    </row>
    <row r="18" ht="24" customHeight="1" spans="2:2" x14ac:dyDescent="0.25">
      <c r="B18" s="5" t="s">
        <v>25</v>
      </c>
    </row>
    <row r="19" ht="20" customHeight="1" spans="2:4" x14ac:dyDescent="0.25">
      <c r="B19" s="6" t="s">
        <v>26</v>
      </c>
      <c r="C19" s="7">
        <v>1101</v>
      </c>
    </row>
    <row r="20" ht="20" customHeight="1" spans="2:4" x14ac:dyDescent="0.25">
      <c r="B20" s="6" t="s">
        <v>27</v>
      </c>
      <c r="C20" s="9">
        <f>C19*30</f>
      </c>
      <c r="D20" s="8" t="s">
        <v>28</v>
      </c>
    </row>
    <row r="21" ht="20" customHeight="1" spans="2:4" x14ac:dyDescent="0.25">
      <c r="B21" s="6" t="s">
        <v>29</v>
      </c>
      <c r="C21" s="7">
        <v>9909</v>
      </c>
    </row>
    <row r="22" ht="20" customHeight="1" spans="2:4" x14ac:dyDescent="0.25">
      <c r="B22" s="6" t="s">
        <v>30</v>
      </c>
      <c r="C22" s="9">
        <f>C21*30</f>
      </c>
      <c r="D22" s="8" t="s">
        <v>31</v>
      </c>
    </row>
    <row r="23" ht="20" customHeight="1" spans="2:4" x14ac:dyDescent="0.25">
      <c r="B23" s="6" t="s">
        <v>32</v>
      </c>
      <c r="C23" s="12">
        <v>9</v>
      </c>
      <c r="D23" s="8" t="s">
        <v>33</v>
      </c>
    </row>
    <row r="24" ht="24" customHeight="1" spans="2:2" x14ac:dyDescent="0.25">
      <c r="B24" s="5" t="s">
        <v>34</v>
      </c>
    </row>
    <row r="25" ht="20" customHeight="1" spans="2:4" x14ac:dyDescent="0.25">
      <c r="B25" s="6" t="s">
        <v>35</v>
      </c>
      <c r="C25" s="9">
        <f>ROUND(C6+ROUND(C6*C14,2)+ROUND(C6*C15,2),2)</f>
      </c>
      <c r="D25" s="8" t="s">
        <v>36</v>
      </c>
    </row>
    <row r="26" ht="20" customHeight="1" spans="2:4" x14ac:dyDescent="0.25">
      <c r="B26" s="6" t="s">
        <v>37</v>
      </c>
      <c r="C26" s="9">
        <f>ROUND(C6+ROUND(C6*(C14-C17),2)+ROUND(C6*C15,2),2)</f>
      </c>
      <c r="D26" s="8" t="s">
        <v>38</v>
      </c>
    </row>
    <row r="27" ht="20" customHeight="1" spans="2:4" x14ac:dyDescent="0.25">
      <c r="B27" s="6" t="s">
        <v>39</v>
      </c>
      <c r="C27" s="9">
        <f>ROUND(C6+ROUND(C6*(C14-C16),2)+ROUND(C6*C15,2),2)</f>
      </c>
      <c r="D27" s="8" t="s">
        <v>40</v>
      </c>
    </row>
    <row r="28" ht="24" customHeight="1" spans="2:2" x14ac:dyDescent="0.25">
      <c r="B28" s="5" t="s">
        <v>41</v>
      </c>
    </row>
    <row r="29" ht="20" customHeight="1" spans="2:4" x14ac:dyDescent="0.25">
      <c r="B29" s="6" t="s">
        <v>42</v>
      </c>
      <c r="C29" s="7">
        <v>42.33</v>
      </c>
      <c r="D29" s="8" t="s">
        <v>43</v>
      </c>
    </row>
    <row r="30" ht="20" customHeight="1" spans="2:4" x14ac:dyDescent="0.25">
      <c r="B30" s="6" t="s">
        <v>44</v>
      </c>
      <c r="C30" s="9">
        <f>C29*30</f>
      </c>
      <c r="D30" s="8" t="s">
        <v>45</v>
      </c>
    </row>
    <row r="31" ht="20" customHeight="1" spans="2:4" x14ac:dyDescent="0.25">
      <c r="B31" s="6" t="s">
        <v>46</v>
      </c>
      <c r="C31" s="7">
        <v>1300</v>
      </c>
      <c r="D31" s="8" t="s">
        <v>47</v>
      </c>
    </row>
    <row r="32" ht="20" customHeight="1" spans="2:4" x14ac:dyDescent="0.25">
      <c r="B32" s="6" t="s">
        <v>48</v>
      </c>
      <c r="C32" s="7">
        <v>2600</v>
      </c>
      <c r="D32" s="8" t="s">
        <v>49</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5" t="s">
        <v>50</v>
      </c>
    </row>
    <row r="6" ht="20" customHeight="1" spans="2:4" x14ac:dyDescent="0.25">
      <c r="B6" s="6" t="s">
        <v>51</v>
      </c>
      <c r="C6" s="11" t="s">
        <v>52</v>
      </c>
      <c r="D6" s="8" t="s">
        <v>53</v>
      </c>
    </row>
    <row r="7" ht="20" customHeight="1" spans="2:4" x14ac:dyDescent="0.25">
      <c r="B7" s="6" t="s">
        <v>54</v>
      </c>
      <c r="C7" s="11">
        <v>0.2549</v>
      </c>
      <c r="D7" s="8" t="s">
        <v>55</v>
      </c>
    </row>
    <row r="8" ht="20" customHeight="1" spans="2:4" x14ac:dyDescent="0.25">
      <c r="B8" s="6" t="s">
        <v>56</v>
      </c>
      <c r="C8" s="7">
        <v>1000000</v>
      </c>
      <c r="D8" s="8" t="s">
        <v>57</v>
      </c>
    </row>
    <row r="9" ht="24" customHeight="1" spans="2:2" x14ac:dyDescent="0.25">
      <c r="B9" s="5" t="s">
        <v>58</v>
      </c>
    </row>
    <row r="10" ht="20" customHeight="1" spans="2:4" x14ac:dyDescent="0.25">
      <c r="B10" s="6" t="s">
        <v>59</v>
      </c>
      <c r="C10" s="11">
        <v>0.00759</v>
      </c>
      <c r="D10" s="8" t="s">
        <v>60</v>
      </c>
    </row>
    <row r="11" ht="20" customHeight="1" spans="2:4" x14ac:dyDescent="0.25">
      <c r="B11" s="6" t="s">
        <v>61</v>
      </c>
      <c r="C11" s="9">
        <f>ROUND('Ücret ve SGK'!$C$6*C10,2)</f>
      </c>
      <c r="D11" s="8" t="s">
        <v>62</v>
      </c>
    </row>
    <row r="12" ht="20" customHeight="1" spans="2:4" x14ac:dyDescent="0.25">
      <c r="B12" s="6" t="s">
        <v>63</v>
      </c>
      <c r="C12" s="7">
        <v>939.7</v>
      </c>
      <c r="D12" s="8" t="s">
        <v>64</v>
      </c>
    </row>
    <row r="13" ht="24" customHeight="1" spans="2:2" x14ac:dyDescent="0.25">
      <c r="B13" s="5" t="s">
        <v>65</v>
      </c>
    </row>
    <row r="14" ht="20" customHeight="1" spans="2:4" x14ac:dyDescent="0.25">
      <c r="B14" s="6" t="s">
        <v>66</v>
      </c>
      <c r="C14" s="7">
        <v>12000</v>
      </c>
      <c r="D14" s="8" t="s">
        <v>67</v>
      </c>
    </row>
    <row r="15" ht="20" customHeight="1" spans="2:4" x14ac:dyDescent="0.25">
      <c r="B15" s="6" t="s">
        <v>68</v>
      </c>
      <c r="C15" s="7">
        <v>7000</v>
      </c>
    </row>
    <row r="16" ht="20" customHeight="1" spans="2:4" x14ac:dyDescent="0.25">
      <c r="B16" s="6" t="s">
        <v>69</v>
      </c>
      <c r="C16" s="7">
        <v>3000</v>
      </c>
    </row>
    <row r="17" ht="24" customHeight="1" spans="2:2" x14ac:dyDescent="0.25">
      <c r="B17" s="5" t="s">
        <v>70</v>
      </c>
    </row>
    <row r="18" ht="20" customHeight="1" spans="2:4" x14ac:dyDescent="0.25">
      <c r="B18" s="6" t="s">
        <v>71</v>
      </c>
      <c r="C18" s="7">
        <v>250000</v>
      </c>
      <c r="D18" s="8" t="s">
        <v>72</v>
      </c>
    </row>
    <row r="19" ht="20" customHeight="1" spans="2:4" x14ac:dyDescent="0.25">
      <c r="B19" s="6" t="s">
        <v>73</v>
      </c>
      <c r="C19" s="9">
        <f>IF(C18&lt;=0,0,LOOKUP(C18,'Gelir Vergisi Tarifesi'!$B$6:$B$10,'Gelir Vergisi Tarifesi'!$E$6:$E$10)+(C18-LOOKUP(C18,'Gelir Vergisi Tarifesi'!$B$6:$B$10))*LOOKUP(C18,'Gelir Vergisi Tarifesi'!$B$6:$B$10,'Gelir Vergisi Tarifesi'!$D$6:$D$10))</f>
      </c>
      <c r="D19" s="8" t="s">
        <v>74</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workbookViewId="0" showGridLines="0">
      <pane ySplit="5" topLeftCell="A6" activePane="bottomLeft" state="frozen"/>
      <selection pane="bottomLeft"/>
    </sheetView>
  </sheetViews>
  <sheetFormatPr defaultRowHeight="15" outlineLevelRow="0" outlineLevelCol="0" x14ac:dyDescent="55"/>
  <cols>
    <col min="1" max="1" width="7" customWidth="1"/>
    <col min="2" max="3" width="16" customWidth="1"/>
    <col min="5" max="7" width="18" customWidth="1"/>
    <col min="8" max="8" width="14" customWidth="1"/>
  </cols>
  <sheetData>
    <row r="1" ht="34" customHeight="1" spans="2:2" x14ac:dyDescent="0.25">
      <c r="B1" s="1" t="s">
        <v>0</v>
      </c>
    </row>
    <row r="2" ht="18" customHeight="1" spans="2:2" x14ac:dyDescent="0.25">
      <c r="B2" s="2" t="s">
        <v>75</v>
      </c>
    </row>
    <row r="3" ht="16" customHeight="1" spans="2:2" x14ac:dyDescent="0.25">
      <c r="B3" s="3" t="s">
        <v>2</v>
      </c>
    </row>
    <row r="4" spans="1:8" x14ac:dyDescent="0.25">
      <c r="A4" s="4"/>
      <c r="B4" s="4"/>
      <c r="C4" s="4"/>
      <c r="D4" s="4"/>
      <c r="E4" s="4"/>
      <c r="F4" s="4"/>
      <c r="G4" s="4"/>
      <c r="H4" s="4"/>
    </row>
    <row r="5" ht="30" customHeight="1" spans="1:8" x14ac:dyDescent="0.25">
      <c r="A5" s="13" t="s">
        <v>76</v>
      </c>
      <c r="B5" s="13" t="s">
        <v>77</v>
      </c>
      <c r="C5" s="13" t="s">
        <v>78</v>
      </c>
      <c r="D5" s="13" t="s">
        <v>79</v>
      </c>
      <c r="E5" s="13" t="s">
        <v>80</v>
      </c>
      <c r="F5" s="13" t="s">
        <v>81</v>
      </c>
      <c r="G5" s="13" t="s">
        <v>82</v>
      </c>
      <c r="H5" s="13" t="s">
        <v>83</v>
      </c>
    </row>
    <row r="6" ht="18" customHeight="1" spans="1:8" x14ac:dyDescent="0.25">
      <c r="A6" s="14">
        <v>1</v>
      </c>
      <c r="B6" s="15">
        <v>0</v>
      </c>
      <c r="C6" s="15">
        <v>190000</v>
      </c>
      <c r="D6" s="16">
        <v>0.15</v>
      </c>
      <c r="E6" s="15">
        <v>0</v>
      </c>
      <c r="F6" s="17">
        <f>IF(C6="","",(C6-B6)*D6)</f>
      </c>
      <c r="G6" s="17">
        <f>IF(C6="","",E6+F6)</f>
      </c>
      <c r="H6" s="18">
        <f>IF(C6="","",IF(ABS(G6-OFFSET(E6,1,0))&lt;0.01,"Uyumlu","Kontrol edin"))</f>
      </c>
    </row>
    <row r="7" ht="18" customHeight="1" spans="1:8" x14ac:dyDescent="0.25">
      <c r="A7" s="14">
        <v>2</v>
      </c>
      <c r="B7" s="15">
        <v>190000</v>
      </c>
      <c r="C7" s="15">
        <v>400000</v>
      </c>
      <c r="D7" s="16">
        <v>0.2</v>
      </c>
      <c r="E7" s="15">
        <v>28500</v>
      </c>
      <c r="F7" s="17">
        <f>IF(C7="","",(C7-B7)*D7)</f>
      </c>
      <c r="G7" s="17">
        <f>IF(C7="","",E7+F7)</f>
      </c>
      <c r="H7" s="18">
        <f>IF(C7="","",IF(ABS(G7-OFFSET(E7,1,0))&lt;0.01,"Uyumlu","Kontrol edin"))</f>
      </c>
    </row>
    <row r="8" ht="18" customHeight="1" spans="1:8" x14ac:dyDescent="0.25">
      <c r="A8" s="14">
        <v>3</v>
      </c>
      <c r="B8" s="15">
        <v>400000</v>
      </c>
      <c r="C8" s="15">
        <v>1500000</v>
      </c>
      <c r="D8" s="16">
        <v>0.27</v>
      </c>
      <c r="E8" s="15">
        <v>70500</v>
      </c>
      <c r="F8" s="17">
        <f>IF(C8="","",(C8-B8)*D8)</f>
      </c>
      <c r="G8" s="17">
        <f>IF(C8="","",E8+F8)</f>
      </c>
      <c r="H8" s="18">
        <f>IF(C8="","",IF(ABS(G8-OFFSET(E8,1,0))&lt;0.01,"Uyumlu","Kontrol edin"))</f>
      </c>
    </row>
    <row r="9" ht="18" customHeight="1" spans="1:8" x14ac:dyDescent="0.25">
      <c r="A9" s="14">
        <v>4</v>
      </c>
      <c r="B9" s="15">
        <v>1500000</v>
      </c>
      <c r="C9" s="15">
        <v>5300000</v>
      </c>
      <c r="D9" s="16">
        <v>0.35</v>
      </c>
      <c r="E9" s="15">
        <v>367500</v>
      </c>
      <c r="F9" s="17">
        <f>IF(C9="","",(C9-B9)*D9)</f>
      </c>
      <c r="G9" s="17">
        <f>IF(C9="","",E9+F9)</f>
      </c>
      <c r="H9" s="18">
        <f>IF(C9="","",IF(ABS(G9-OFFSET(E9,1,0))&lt;0.01,"Uyumlu","Kontrol edin"))</f>
      </c>
    </row>
    <row r="10" ht="18" customHeight="1" spans="1:8" x14ac:dyDescent="0.25">
      <c r="A10" s="14">
        <v>5</v>
      </c>
      <c r="B10" s="15">
        <v>5300000</v>
      </c>
      <c r="C10" s="15"/>
      <c r="D10" s="16">
        <v>0.4</v>
      </c>
      <c r="E10" s="15">
        <v>1697500</v>
      </c>
      <c r="F10" s="17">
        <f>IF(C10="","",(C10-B10)*D10)</f>
      </c>
      <c r="G10" s="17">
        <f>IF(C10="","",E10+F10)</f>
      </c>
      <c r="H10" s="18">
        <f>IF(C10="","",IF(ABS(G10-OFFSET(E10,1,0))&lt;0.01,"Uyumlu","Kontrol edin"))</f>
      </c>
    </row>
  </sheetData>
  <autoFilter ref="A5:H5"/>
  <conditionalFormatting sqref="H6:H10">
    <cfRule type="cellIs" dxfId="0" priority="1" operator="equal">
      <formula>"Kontrol edin"</formula>
    </cfRule>
  </conditionalFormatting>
  <conditionalFormatting sqref="H6:H10">
    <cfRule type="cellIs" dxfId="1" priority="1" operator="equal">
      <formula>"Uyumlu"</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5" t="s">
        <v>84</v>
      </c>
    </row>
    <row r="6" ht="20" customHeight="1" spans="2:4" x14ac:dyDescent="0.25">
      <c r="B6" s="6" t="s">
        <v>85</v>
      </c>
      <c r="C6" s="7">
        <v>46655.43</v>
      </c>
      <c r="D6" s="8" t="s">
        <v>86</v>
      </c>
    </row>
    <row r="7" ht="20" customHeight="1" spans="2:4" x14ac:dyDescent="0.25">
      <c r="B7" s="6" t="s">
        <v>87</v>
      </c>
      <c r="C7" s="7">
        <v>53919.68</v>
      </c>
      <c r="D7" s="8" t="s">
        <v>86</v>
      </c>
    </row>
    <row r="8" ht="20" customHeight="1" spans="2:4" x14ac:dyDescent="0.25">
      <c r="B8" s="6" t="s">
        <v>88</v>
      </c>
      <c r="C8" s="7">
        <v>64948.77</v>
      </c>
      <c r="D8" s="8" t="s">
        <v>89</v>
      </c>
    </row>
    <row r="9" ht="20" customHeight="1" spans="2:4" x14ac:dyDescent="0.25">
      <c r="B9" s="6" t="s">
        <v>90</v>
      </c>
      <c r="C9" s="7">
        <v>73729.87</v>
      </c>
      <c r="D9" s="8" t="s">
        <v>91</v>
      </c>
    </row>
    <row r="10" ht="20" customHeight="1" spans="2:4" x14ac:dyDescent="0.25">
      <c r="B10" s="6" t="s">
        <v>92</v>
      </c>
      <c r="C10" s="11">
        <v>0.00759</v>
      </c>
      <c r="D10" s="8" t="s">
        <v>93</v>
      </c>
    </row>
    <row r="11" ht="24" customHeight="1" spans="2:2" x14ac:dyDescent="0.25">
      <c r="B11" s="5" t="s">
        <v>94</v>
      </c>
    </row>
    <row r="12" ht="20" customHeight="1" spans="2:4" x14ac:dyDescent="0.25">
      <c r="B12" s="6" t="s">
        <v>95</v>
      </c>
      <c r="C12" s="10">
        <v>0.4</v>
      </c>
      <c r="D12" s="8" t="s">
        <v>96</v>
      </c>
    </row>
    <row r="13" ht="20" customHeight="1" spans="2:4" x14ac:dyDescent="0.25">
      <c r="B13" s="6" t="s">
        <v>97</v>
      </c>
      <c r="C13" s="10">
        <v>0.8</v>
      </c>
    </row>
    <row r="14" ht="20" customHeight="1" spans="2:4" x14ac:dyDescent="0.25">
      <c r="B14" s="6" t="s">
        <v>30</v>
      </c>
      <c r="C14" s="9">
        <f>ROUND('Ücret ve SGK'!$C$6*C13,2)</f>
      </c>
      <c r="D14" s="8" t="s">
        <v>98</v>
      </c>
    </row>
    <row r="15" ht="20" customHeight="1" spans="2:4" x14ac:dyDescent="0.25">
      <c r="B15" s="6" t="s">
        <v>99</v>
      </c>
      <c r="C15" s="12">
        <v>180</v>
      </c>
      <c r="D15" s="8" t="s">
        <v>100</v>
      </c>
    </row>
    <row r="16" ht="20" customHeight="1" spans="2:4" x14ac:dyDescent="0.25">
      <c r="B16" s="6" t="s">
        <v>101</v>
      </c>
      <c r="C16" s="12">
        <v>240</v>
      </c>
    </row>
    <row r="17" ht="20" customHeight="1" spans="2:4" x14ac:dyDescent="0.25">
      <c r="B17" s="6" t="s">
        <v>102</v>
      </c>
      <c r="C17" s="12">
        <v>300</v>
      </c>
      <c r="D17" s="8" t="s">
        <v>103</v>
      </c>
    </row>
    <row r="18" ht="24" customHeight="1" spans="2:2" x14ac:dyDescent="0.25">
      <c r="B18" s="5" t="s">
        <v>104</v>
      </c>
    </row>
    <row r="19" ht="20" customHeight="1" spans="2:4" x14ac:dyDescent="0.25">
      <c r="B19" s="6" t="s">
        <v>95</v>
      </c>
      <c r="C19" s="10">
        <v>0.6</v>
      </c>
    </row>
    <row r="20" ht="20" customHeight="1" spans="2:4" x14ac:dyDescent="0.25">
      <c r="B20" s="6" t="s">
        <v>97</v>
      </c>
      <c r="C20" s="10">
        <v>1.5</v>
      </c>
    </row>
    <row r="21" ht="20" customHeight="1" spans="2:4" x14ac:dyDescent="0.25">
      <c r="B21" s="6" t="s">
        <v>30</v>
      </c>
      <c r="C21" s="9">
        <f>ROUND('Ücret ve SGK'!$C$6*C20,2)</f>
      </c>
      <c r="D21" s="8" t="s">
        <v>105</v>
      </c>
    </row>
    <row r="22" ht="24" customHeight="1" spans="2:2" x14ac:dyDescent="0.25">
      <c r="B22" s="5" t="s">
        <v>106</v>
      </c>
    </row>
    <row r="23" ht="20" customHeight="1" spans="2:4" x14ac:dyDescent="0.25">
      <c r="B23" s="6" t="s">
        <v>107</v>
      </c>
      <c r="C23" s="12">
        <v>24</v>
      </c>
      <c r="D23" s="8" t="s">
        <v>108</v>
      </c>
    </row>
    <row r="24" ht="20" customHeight="1" spans="2:4" x14ac:dyDescent="0.25">
      <c r="B24" s="6" t="s">
        <v>109</v>
      </c>
      <c r="C24" s="12">
        <v>26</v>
      </c>
    </row>
    <row r="25" ht="20" customHeight="1" spans="2:4" x14ac:dyDescent="0.25">
      <c r="B25" s="6" t="s">
        <v>110</v>
      </c>
      <c r="C25" s="12">
        <v>10</v>
      </c>
      <c r="D25" s="8" t="s">
        <v>111</v>
      </c>
    </row>
    <row r="26" ht="20" customHeight="1" spans="2:4" x14ac:dyDescent="0.25">
      <c r="B26" s="6" t="s">
        <v>112</v>
      </c>
      <c r="C26" s="19">
        <v>1.5</v>
      </c>
      <c r="D26" s="8" t="s">
        <v>113</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workbookViewId="0" showGridLines="0"/>
  </sheetViews>
  <sheetFormatPr defaultRowHeight="15" outlineLevelRow="0" outlineLevelCol="0" x14ac:dyDescent="55"/>
  <cols>
    <col min="1" max="1" width="7" customWidth="1"/>
    <col min="2" max="2" width="6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5" t="s">
        <v>114</v>
      </c>
    </row>
    <row r="6" ht="20" customHeight="1" spans="2:4" x14ac:dyDescent="0.25">
      <c r="B6" s="6" t="s">
        <v>115</v>
      </c>
      <c r="C6" s="7">
        <v>300</v>
      </c>
      <c r="D6" s="8" t="s">
        <v>116</v>
      </c>
    </row>
    <row r="7" ht="20" customHeight="1" spans="2:4" x14ac:dyDescent="0.25">
      <c r="B7" s="6" t="s">
        <v>117</v>
      </c>
      <c r="C7" s="7">
        <v>158</v>
      </c>
      <c r="D7" s="8" t="s">
        <v>118</v>
      </c>
    </row>
    <row r="8" ht="24" customHeight="1" spans="2:2" x14ac:dyDescent="0.25">
      <c r="B8" s="5" t="s">
        <v>119</v>
      </c>
    </row>
    <row r="9" ht="20" customHeight="1" spans="2:4" x14ac:dyDescent="0.25">
      <c r="B9" s="6" t="s">
        <v>120</v>
      </c>
      <c r="C9" s="7">
        <v>2734</v>
      </c>
    </row>
    <row r="10" ht="20" customHeight="1" spans="2:4" x14ac:dyDescent="0.25">
      <c r="B10" s="6" t="s">
        <v>121</v>
      </c>
      <c r="C10" s="7">
        <v>9943</v>
      </c>
    </row>
    <row r="11" ht="20" customHeight="1" spans="2:4" x14ac:dyDescent="0.25">
      <c r="B11" s="6" t="s">
        <v>122</v>
      </c>
      <c r="C11" s="7">
        <v>9943</v>
      </c>
    </row>
    <row r="12" ht="20" customHeight="1" spans="2:4" x14ac:dyDescent="0.25">
      <c r="B12" s="6" t="s">
        <v>123</v>
      </c>
      <c r="C12" s="7">
        <v>2734</v>
      </c>
    </row>
    <row r="13" ht="20" customHeight="1" spans="2:4" x14ac:dyDescent="0.25">
      <c r="B13" s="6" t="s">
        <v>124</v>
      </c>
      <c r="C13" s="7">
        <v>4815</v>
      </c>
    </row>
    <row r="14" ht="20" customHeight="1" spans="2:4" x14ac:dyDescent="0.25">
      <c r="B14" s="6" t="s">
        <v>125</v>
      </c>
      <c r="C14" s="7">
        <v>4815</v>
      </c>
      <c r="D14" s="8" t="s">
        <v>126</v>
      </c>
    </row>
    <row r="15" ht="20" customHeight="1" spans="2:4" x14ac:dyDescent="0.25">
      <c r="B15" s="6" t="s">
        <v>127</v>
      </c>
      <c r="C15" s="7">
        <v>26620</v>
      </c>
    </row>
    <row r="16" ht="24" customHeight="1" spans="2:2" x14ac:dyDescent="0.25">
      <c r="B16" s="5" t="s">
        <v>128</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129</v>
      </c>
    </row>
    <row r="2" ht="18" customHeight="1" spans="2:2" x14ac:dyDescent="0.25">
      <c r="B2" s="2" t="s">
        <v>0</v>
      </c>
    </row>
    <row r="3" ht="16" customHeight="1" spans="2:2" x14ac:dyDescent="0.25">
      <c r="B3" s="3" t="s">
        <v>2</v>
      </c>
    </row>
    <row r="4" spans="1:2" x14ac:dyDescent="0.25">
      <c r="A4" s="4"/>
      <c r="B4" s="4"/>
    </row>
    <row r="5" ht="75" customHeight="1" spans="2:2" x14ac:dyDescent="0.25">
      <c r="B5" s="20" t="s">
        <v>130</v>
      </c>
    </row>
    <row r="7" ht="22" customHeight="1" spans="2:2" x14ac:dyDescent="0.25">
      <c r="B7" s="21" t="s">
        <v>131</v>
      </c>
    </row>
    <row r="8" ht="30" customHeight="1" spans="2:2" x14ac:dyDescent="0.25">
      <c r="B8" s="20" t="s">
        <v>132</v>
      </c>
    </row>
    <row r="9" ht="30" customHeight="1" spans="2:2" x14ac:dyDescent="0.25">
      <c r="B9" s="20" t="s">
        <v>133</v>
      </c>
    </row>
    <row r="10" ht="30" customHeight="1" spans="2:2" x14ac:dyDescent="0.25">
      <c r="B10" s="20" t="s">
        <v>134</v>
      </c>
    </row>
    <row r="11" ht="45" customHeight="1" spans="2:2" x14ac:dyDescent="0.25">
      <c r="B11" s="20" t="s">
        <v>135</v>
      </c>
    </row>
    <row r="12" ht="18" customHeight="1" spans="2:2" x14ac:dyDescent="0.25">
      <c r="B12" s="20" t="s">
        <v>136</v>
      </c>
    </row>
    <row r="13" ht="18" customHeight="1" spans="2:2" x14ac:dyDescent="0.25">
      <c r="B13" s="20" t="s">
        <v>137</v>
      </c>
    </row>
    <row r="14" ht="8" customHeight="1" spans="2:2" x14ac:dyDescent="0.25">
      <c r="B14" s="20" t="s">
        <v>138</v>
      </c>
    </row>
    <row r="15" ht="30" customHeight="1" spans="2:2" x14ac:dyDescent="0.25">
      <c r="B15" s="22" t="s">
        <v>139</v>
      </c>
    </row>
    <row r="17" ht="20" customHeight="1" spans="2:2" x14ac:dyDescent="0.25">
      <c r="B17" s="23" t="s">
        <v>140</v>
      </c>
    </row>
    <row r="18" ht="30" customHeight="1" spans="2:2" x14ac:dyDescent="0.25">
      <c r="B18" s="20" t="s">
        <v>141</v>
      </c>
    </row>
    <row r="20" ht="18" customHeight="1" spans="2:2" x14ac:dyDescent="0.25">
      <c r="B20" s="24" t="s">
        <v>142</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Ücret ve SGK</vt:lpstr>
      <vt:lpstr>Vergi</vt:lpstr>
      <vt:lpstr>Gelir Vergisi Tarifesi</vt:lpstr>
      <vt:lpstr>Tazminat ve Ödenekler</vt:lpstr>
      <vt:lpstr>Yan Hak ve Cezalar</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Bordro Parametreleri 2026</dc:title>
  <dc:subject/>
  <dc:description/>
  <cp:keywords/>
  <cp:category/>
  <cp:lastModifiedBy>Unknown</cp:lastModifiedBy>
  <dcterms:created xsi:type="dcterms:W3CDTF">2026-10-12T09:00:00Z</dcterms:created>
  <dcterms:modified xsi:type="dcterms:W3CDTF">2026-10-12T09:00:00Z</dcterms:modified>
</cp:coreProperties>
</file>