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Kontrol Listesi" state="visible" r:id="rId4"/>
    <sheet sheetId="2" name="Özet" state="visible" r:id="rId5"/>
    <sheet sheetId="3" name="Nasıl Kullanılır" state="visible" r:id="rId6"/>
  </sheets>
  <definedNames>
    <definedName name="_xlnm.Print_Titles" localSheetId="0">'Kontrol Listesi'!$5:$5</definedName>
  </definedNames>
  <calcPr calcId="171027"/>
</workbook>
</file>

<file path=xl/sharedStrings.xml><?xml version="1.0" encoding="utf-8"?>
<sst xmlns="http://schemas.openxmlformats.org/spreadsheetml/2006/main" count="183" uniqueCount="92">
  <si>
    <t>Bordro Kapanış Kontrol Listesi</t>
  </si>
  <si>
    <t>Bordro dönemi: [Ay / Yıl]  ·  Şirket: [Şirket Unvanı]</t>
  </si>
  <si>
    <t>ikpartner.com  ·  Ücretsiz İK şablonu  ·  0538 949 22 87</t>
  </si>
  <si>
    <t>Sıra</t>
  </si>
  <si>
    <t>Aşama</t>
  </si>
  <si>
    <t>Kontrol Maddesi</t>
  </si>
  <si>
    <t>Sorumlu</t>
  </si>
  <si>
    <t>Hedef Tarih</t>
  </si>
  <si>
    <t>Durum</t>
  </si>
  <si>
    <t>Tamamlanma Tarihi</t>
  </si>
  <si>
    <t>Kontrol Eden</t>
  </si>
  <si>
    <t>Gecikme</t>
  </si>
  <si>
    <t>Not</t>
  </si>
  <si>
    <t>1-Veri Toplama</t>
  </si>
  <si>
    <t>Aylık puantaj tüm birimlerden onaylı olarak toplandı</t>
  </si>
  <si>
    <t>[Bordro Uzmanı]</t>
  </si>
  <si>
    <t>Bekliyor</t>
  </si>
  <si>
    <t>Ay içindeki işe girişler ve sigortalı işe giriş bildirgeleri listelendi</t>
  </si>
  <si>
    <t>[İK Uzmanı]</t>
  </si>
  <si>
    <t>İşten çıkışlar, çıkış kodları ve son çalışma günleri listelendi</t>
  </si>
  <si>
    <t>Ücret değişiklikleri (zam, terfi, kademe) onaylı belgelerle alındı</t>
  </si>
  <si>
    <t>Fazla çalışma kayıtları, yazılı onaylar ve yıllık 270 saat sınırı kontrol edildi</t>
  </si>
  <si>
    <t>Yıllık izin, rapor, ücretsiz izin ve eksik gün belgeleri toplandı</t>
  </si>
  <si>
    <t>Prim, ikramiye, yan hak ve ek ödeme talimatları alındı</t>
  </si>
  <si>
    <t>Avans mahsubu, icra/nafaka ve diğer kesinti talimatları güncellendi</t>
  </si>
  <si>
    <t>2-Hesaplama</t>
  </si>
  <si>
    <t>2026 parametreleri (asgari ücret, PEK sınırları, oranlar, tarife) programda güncel</t>
  </si>
  <si>
    <t>Kıst (ay ortası giriş-çıkış) ücretler hesaplandı</t>
  </si>
  <si>
    <t>Prime esas kazanç alt ve üst sınırları uygulandı</t>
  </si>
  <si>
    <t>Kümülatif gelir vergisi matrahları önceki aydan doğru devredildi</t>
  </si>
  <si>
    <t>Asgari ücret gelir vergisi ve damga vergisi istisnası uygulandı</t>
  </si>
  <si>
    <t>Engelli indirimi ve diğer indirimler doğru çalışanlara uygulandı</t>
  </si>
  <si>
    <t>Yemek ve yol yardımında gelir vergisi istisna sınırları uygulandı</t>
  </si>
  <si>
    <t>Çıkanlar için kıdem, ihbar ve kullanılmayan izin ücreti hesaplandı</t>
  </si>
  <si>
    <t>3-Kontrol</t>
  </si>
  <si>
    <t>Brüt ücret toplamı bir önceki ayla karşılaştırıldı, farklar açıklandı</t>
  </si>
  <si>
    <t>[Bordro Sorumlusu]</t>
  </si>
  <si>
    <t>Net ücretler asgari ücret netinin altına düşmüyor (tam ay çalışanlar)</t>
  </si>
  <si>
    <t>Prim günleri ve eksik gün nedenleri puantajla uyumlu</t>
  </si>
  <si>
    <t>Teşvik ve prim indirimi uygunluğu (prim borcu vb.) kontrol edildi</t>
  </si>
  <si>
    <t>[Mali Müşavir]</t>
  </si>
  <si>
    <t>Örneklem bordrolar elle yeniden hesaplanarak doğrulandı</t>
  </si>
  <si>
    <t>4-Onay ve Ödeme</t>
  </si>
  <si>
    <t>Bordro icmali yönetim onayına sunuldu ve onaylandı</t>
  </si>
  <si>
    <t>[İK Müdürü]</t>
  </si>
  <si>
    <t>Banka ödeme listesi hazırlandı; IBAN ve tutarlar bordroyla eşleşti</t>
  </si>
  <si>
    <t>[Finans]</t>
  </si>
  <si>
    <t>Ücretler sözleşmedeki ödeme gününde banka hesabına ödendi</t>
  </si>
  <si>
    <t>Ücret hesap pusulaları çalışanlara iletildi</t>
  </si>
  <si>
    <t>5-Beyan ve Bildirim</t>
  </si>
  <si>
    <t>Aylık prim ve hizmet bildirgesi / MUHSGK beyannamesi süresinde verildi</t>
  </si>
  <si>
    <t>Tahakkuk eden SGK primleri ve vergiler süresinde ödendi</t>
  </si>
  <si>
    <t>İşten ayrılış bildirgeleri ve çalışma belgeleri düzenlendi</t>
  </si>
  <si>
    <t>6-Kayıt ve Arşiv</t>
  </si>
  <si>
    <t>Muhasebe kayıtları (tahakkuk ve ödeme) yapıldı, hesaplar mutabık</t>
  </si>
  <si>
    <t>[Muhasebe]</t>
  </si>
  <si>
    <t>Bordro, puantaj, onay ve beyan belgeleri dönem klasöründe arşivlendi</t>
  </si>
  <si>
    <t>Bordro verilerine erişim yetkileri KVKK kapsamında gözden geçirildi</t>
  </si>
  <si>
    <t>Dönem</t>
  </si>
  <si>
    <t>Bordro dönemi</t>
  </si>
  <si>
    <t>[Ay / Yıl]</t>
  </si>
  <si>
    <t>Kapanış hedef tarihi</t>
  </si>
  <si>
    <t>[GG.AA.YYYY]</t>
  </si>
  <si>
    <t>Genel Durum</t>
  </si>
  <si>
    <t>Toplam kontrol maddesi</t>
  </si>
  <si>
    <t>Tamamlanan</t>
  </si>
  <si>
    <t>Uygulanamaz</t>
  </si>
  <si>
    <t>Tamamlanma oranı</t>
  </si>
  <si>
    <t>Uygulanamaz maddeler hariç</t>
  </si>
  <si>
    <t>Sorun var</t>
  </si>
  <si>
    <t>Geciken madde</t>
  </si>
  <si>
    <t>Kontrol edeni boş olan tamamlanmış madde</t>
  </si>
  <si>
    <t>Dört göz kontrolü eksik</t>
  </si>
  <si>
    <t>Aşama Bazında Tamamlanma</t>
  </si>
  <si>
    <t>Onay</t>
  </si>
  <si>
    <t>Hazırlayan (Bordro)</t>
  </si>
  <si>
    <t>[Ad Soyad]</t>
  </si>
  <si>
    <t>Onaylayan (İK / Finans)</t>
  </si>
  <si>
    <t>Nasıl Kullanılır?</t>
  </si>
  <si>
    <t>Ay sonu bordro kapanışında veri toplamadan arşive kadar altı aşamada yapılması gereken kontrolleri sorumlu, hedef tarih, durum ve kontrol eden bilgisiyle izleyen; tamamlanma oranını ve geciken işleri otomatik gösteren kontrol listesi. Maddeleri işletmenizin süreçlerine göre ekleyip çıkarabilirsiniz.</t>
  </si>
  <si>
    <t>Kullanım adımları</t>
  </si>
  <si>
    <t>1. Her ay için dosyanın bir kopyasını oluşturun ve Özet sayfasına bordro dönemini yazın.</t>
  </si>
  <si>
    <t>2. Kontrol Listesi sayfasında sorumluları ve hedef tarihleri işletmenize göre doldurun. Yasal beyan ve ödeme tarihlerini güncel mevzuata göre siz girin.</t>
  </si>
  <si>
    <t>3. İş ilerledikçe Durum sütununu güncelleyin (Bekliyor, Devam Ediyor, Tamamlandı, Uygulanamaz, Sorun Var) ve tamamlanma tarihini yazın.</t>
  </si>
  <si>
    <t>4. Tamamlanan her maddeyi ikinci bir kişi kontrol ederek "Kontrol Eden" sütununa adını yazsın (dört göz ilkesi).</t>
  </si>
  <si>
    <t>5. Hedef tarihi geçen ve tamamlanmayan maddeler "Gecikti" olarak işaretlenir; "Sorun Var" maddelerinin açıklamasını Not sütununa yazın.</t>
  </si>
  <si>
    <t>6. Özet sayfasında genel ve aşama bazında tamamlanma oranlarını izleyin; tüm maddeler tamamlanmadan dönemi kapatmayın.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</si>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</sst>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7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13B8A7"/>
      <sz val="12"/>
      <name val="Calibri"/>
    </font>
    <font>
      <b/>
      <color rgb="FF0E2849"/>
      <sz val="10"/>
      <name val="Calibri"/>
    </font>
    <font>
      <b/>
      <color rgb="FF1D5888"/>
      <sz val="11"/>
      <name val="Calibri"/>
    </font>
    <font>
      <b/>
      <color rgb="FF0E2849"/>
      <sz val="11"/>
      <name val="Calibri"/>
    </font>
    <font>
      <i/>
      <color rgb="FF5A6B82"/>
      <sz val="9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AF1F8"/>
      </patternFill>
    </fill>
  </fills>
  <borders count="3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7" fillId="3" borderId="2" xfId="0" applyFont="1" applyFill="1" applyBorder="1"/>
    <xf numFmtId="0" fontId="6" fillId="0" borderId="2" xfId="0" applyFont="1" applyBorder="1" applyAlignment="1">
      <alignment vertical="top" wrapText="1"/>
    </xf>
    <xf numFmtId="0" fontId="8" fillId="0" borderId="0" xfId="0" applyFont="1"/>
    <xf numFmtId="0" fontId="9" fillId="3" borderId="2" xfId="0" applyFont="1" applyFill="1" applyBorder="1"/>
    <xf numFmtId="0" fontId="10" fillId="4" borderId="2" xfId="0" applyFont="1" applyFill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9" fontId="11" fillId="0" borderId="2" xfId="0" applyNumberFormat="1" applyFont="1" applyBorder="1" applyAlignment="1">
      <alignment horizontal="right"/>
    </xf>
    <xf numFmtId="0" fontId="12" fillId="0" borderId="0" xfId="0" applyFont="1"/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</cellXfs>
  <cellStyles count="1">
    <cellStyle name="Normal" xfId="0" builtinId="0"/>
  </cellStyles>
  <dxfs count="4">
    <dxf>
      <fill>
        <patternFill patternType="solid">
          <bgColor rgb="FFE3F4EC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8" customWidth="1"/>
    <col min="3" max="3" width="74" customWidth="1"/>
    <col min="4" max="4" width="17" customWidth="1"/>
    <col min="5" max="5" width="13" customWidth="1"/>
    <col min="6" max="6" width="14" customWidth="1"/>
    <col min="7" max="7" width="13" customWidth="1"/>
    <col min="8" max="8" width="16" customWidth="1"/>
    <col min="9" max="9" width="10" customWidth="1"/>
    <col min="10" max="10" width="2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spans="1:10" x14ac:dyDescent="0.25">
      <c r="A6" s="6">
        <v>1</v>
      </c>
      <c r="B6" s="7" t="s">
        <v>13</v>
      </c>
      <c r="C6" s="8" t="s">
        <v>14</v>
      </c>
      <c r="D6" s="8" t="s">
        <v>15</v>
      </c>
      <c r="E6" s="9"/>
      <c r="F6" s="7" t="s">
        <v>16</v>
      </c>
      <c r="G6" s="9"/>
      <c r="H6" s="8"/>
      <c r="I6" s="10">
        <f>IF(OR(C6="",E6=""),"",IF(AND(F6&lt;&gt;"Tamamlandı",F6&lt;&gt;"Uygulanamaz",TODAY()&gt;E6),"Gecikti",""))</f>
      </c>
      <c r="J6" s="11"/>
    </row>
    <row r="7" spans="1:10" x14ac:dyDescent="0.25">
      <c r="A7" s="6">
        <v>2</v>
      </c>
      <c r="B7" s="7" t="s">
        <v>13</v>
      </c>
      <c r="C7" s="8" t="s">
        <v>17</v>
      </c>
      <c r="D7" s="8" t="s">
        <v>18</v>
      </c>
      <c r="E7" s="9"/>
      <c r="F7" s="7" t="s">
        <v>16</v>
      </c>
      <c r="G7" s="9"/>
      <c r="H7" s="8"/>
      <c r="I7" s="10">
        <f>IF(OR(C7="",E7=""),"",IF(AND(F7&lt;&gt;"Tamamlandı",F7&lt;&gt;"Uygulanamaz",TODAY()&gt;E7),"Gecikti",""))</f>
      </c>
      <c r="J7" s="11"/>
    </row>
    <row r="8" spans="1:10" x14ac:dyDescent="0.25">
      <c r="A8" s="6">
        <v>3</v>
      </c>
      <c r="B8" s="7" t="s">
        <v>13</v>
      </c>
      <c r="C8" s="8" t="s">
        <v>19</v>
      </c>
      <c r="D8" s="8" t="s">
        <v>18</v>
      </c>
      <c r="E8" s="9"/>
      <c r="F8" s="7" t="s">
        <v>16</v>
      </c>
      <c r="G8" s="9"/>
      <c r="H8" s="8"/>
      <c r="I8" s="10">
        <f>IF(OR(C8="",E8=""),"",IF(AND(F8&lt;&gt;"Tamamlandı",F8&lt;&gt;"Uygulanamaz",TODAY()&gt;E8),"Gecikti",""))</f>
      </c>
      <c r="J8" s="11"/>
    </row>
    <row r="9" spans="1:10" x14ac:dyDescent="0.25">
      <c r="A9" s="6">
        <v>4</v>
      </c>
      <c r="B9" s="7" t="s">
        <v>13</v>
      </c>
      <c r="C9" s="8" t="s">
        <v>20</v>
      </c>
      <c r="D9" s="8" t="s">
        <v>18</v>
      </c>
      <c r="E9" s="9"/>
      <c r="F9" s="7" t="s">
        <v>16</v>
      </c>
      <c r="G9" s="9"/>
      <c r="H9" s="8"/>
      <c r="I9" s="10">
        <f>IF(OR(C9="",E9=""),"",IF(AND(F9&lt;&gt;"Tamamlandı",F9&lt;&gt;"Uygulanamaz",TODAY()&gt;E9),"Gecikti",""))</f>
      </c>
      <c r="J9" s="11"/>
    </row>
    <row r="10" spans="1:10" x14ac:dyDescent="0.25">
      <c r="A10" s="6">
        <v>5</v>
      </c>
      <c r="B10" s="7" t="s">
        <v>13</v>
      </c>
      <c r="C10" s="8" t="s">
        <v>21</v>
      </c>
      <c r="D10" s="8" t="s">
        <v>15</v>
      </c>
      <c r="E10" s="9"/>
      <c r="F10" s="7" t="s">
        <v>16</v>
      </c>
      <c r="G10" s="9"/>
      <c r="H10" s="8"/>
      <c r="I10" s="10">
        <f>IF(OR(C10="",E10=""),"",IF(AND(F10&lt;&gt;"Tamamlandı",F10&lt;&gt;"Uygulanamaz",TODAY()&gt;E10),"Gecikti",""))</f>
      </c>
      <c r="J10" s="11"/>
    </row>
    <row r="11" spans="1:10" x14ac:dyDescent="0.25">
      <c r="A11" s="6">
        <v>6</v>
      </c>
      <c r="B11" s="7" t="s">
        <v>13</v>
      </c>
      <c r="C11" s="8" t="s">
        <v>22</v>
      </c>
      <c r="D11" s="8" t="s">
        <v>15</v>
      </c>
      <c r="E11" s="9"/>
      <c r="F11" s="7" t="s">
        <v>16</v>
      </c>
      <c r="G11" s="9"/>
      <c r="H11" s="8"/>
      <c r="I11" s="10">
        <f>IF(OR(C11="",E11=""),"",IF(AND(F11&lt;&gt;"Tamamlandı",F11&lt;&gt;"Uygulanamaz",TODAY()&gt;E11),"Gecikti",""))</f>
      </c>
      <c r="J11" s="11"/>
    </row>
    <row r="12" spans="1:10" x14ac:dyDescent="0.25">
      <c r="A12" s="6">
        <v>7</v>
      </c>
      <c r="B12" s="7" t="s">
        <v>13</v>
      </c>
      <c r="C12" s="8" t="s">
        <v>23</v>
      </c>
      <c r="D12" s="8" t="s">
        <v>18</v>
      </c>
      <c r="E12" s="9"/>
      <c r="F12" s="7" t="s">
        <v>16</v>
      </c>
      <c r="G12" s="9"/>
      <c r="H12" s="8"/>
      <c r="I12" s="10">
        <f>IF(OR(C12="",E12=""),"",IF(AND(F12&lt;&gt;"Tamamlandı",F12&lt;&gt;"Uygulanamaz",TODAY()&gt;E12),"Gecikti",""))</f>
      </c>
      <c r="J12" s="11"/>
    </row>
    <row r="13" spans="1:10" x14ac:dyDescent="0.25">
      <c r="A13" s="6">
        <v>8</v>
      </c>
      <c r="B13" s="7" t="s">
        <v>13</v>
      </c>
      <c r="C13" s="8" t="s">
        <v>24</v>
      </c>
      <c r="D13" s="8" t="s">
        <v>15</v>
      </c>
      <c r="E13" s="9"/>
      <c r="F13" s="7" t="s">
        <v>16</v>
      </c>
      <c r="G13" s="9"/>
      <c r="H13" s="8"/>
      <c r="I13" s="10">
        <f>IF(OR(C13="",E13=""),"",IF(AND(F13&lt;&gt;"Tamamlandı",F13&lt;&gt;"Uygulanamaz",TODAY()&gt;E13),"Gecikti",""))</f>
      </c>
      <c r="J13" s="11"/>
    </row>
    <row r="14" spans="1:10" x14ac:dyDescent="0.25">
      <c r="A14" s="6">
        <v>9</v>
      </c>
      <c r="B14" s="7" t="s">
        <v>25</v>
      </c>
      <c r="C14" s="8" t="s">
        <v>26</v>
      </c>
      <c r="D14" s="8" t="s">
        <v>15</v>
      </c>
      <c r="E14" s="9"/>
      <c r="F14" s="7" t="s">
        <v>16</v>
      </c>
      <c r="G14" s="9"/>
      <c r="H14" s="8"/>
      <c r="I14" s="10">
        <f>IF(OR(C14="",E14=""),"",IF(AND(F14&lt;&gt;"Tamamlandı",F14&lt;&gt;"Uygulanamaz",TODAY()&gt;E14),"Gecikti",""))</f>
      </c>
      <c r="J14" s="11"/>
    </row>
    <row r="15" spans="1:10" x14ac:dyDescent="0.25">
      <c r="A15" s="6">
        <v>10</v>
      </c>
      <c r="B15" s="7" t="s">
        <v>25</v>
      </c>
      <c r="C15" s="8" t="s">
        <v>27</v>
      </c>
      <c r="D15" s="8" t="s">
        <v>15</v>
      </c>
      <c r="E15" s="9"/>
      <c r="F15" s="7" t="s">
        <v>16</v>
      </c>
      <c r="G15" s="9"/>
      <c r="H15" s="8"/>
      <c r="I15" s="10">
        <f>IF(OR(C15="",E15=""),"",IF(AND(F15&lt;&gt;"Tamamlandı",F15&lt;&gt;"Uygulanamaz",TODAY()&gt;E15),"Gecikti",""))</f>
      </c>
      <c r="J15" s="11"/>
    </row>
    <row r="16" spans="1:10" x14ac:dyDescent="0.25">
      <c r="A16" s="6">
        <v>11</v>
      </c>
      <c r="B16" s="7" t="s">
        <v>25</v>
      </c>
      <c r="C16" s="8" t="s">
        <v>28</v>
      </c>
      <c r="D16" s="8" t="s">
        <v>15</v>
      </c>
      <c r="E16" s="9"/>
      <c r="F16" s="7" t="s">
        <v>16</v>
      </c>
      <c r="G16" s="9"/>
      <c r="H16" s="8"/>
      <c r="I16" s="10">
        <f>IF(OR(C16="",E16=""),"",IF(AND(F16&lt;&gt;"Tamamlandı",F16&lt;&gt;"Uygulanamaz",TODAY()&gt;E16),"Gecikti",""))</f>
      </c>
      <c r="J16" s="11"/>
    </row>
    <row r="17" spans="1:10" x14ac:dyDescent="0.25">
      <c r="A17" s="6">
        <v>12</v>
      </c>
      <c r="B17" s="7" t="s">
        <v>25</v>
      </c>
      <c r="C17" s="8" t="s">
        <v>29</v>
      </c>
      <c r="D17" s="8" t="s">
        <v>15</v>
      </c>
      <c r="E17" s="9"/>
      <c r="F17" s="7" t="s">
        <v>16</v>
      </c>
      <c r="G17" s="9"/>
      <c r="H17" s="8"/>
      <c r="I17" s="10">
        <f>IF(OR(C17="",E17=""),"",IF(AND(F17&lt;&gt;"Tamamlandı",F17&lt;&gt;"Uygulanamaz",TODAY()&gt;E17),"Gecikti",""))</f>
      </c>
      <c r="J17" s="11"/>
    </row>
    <row r="18" spans="1:10" x14ac:dyDescent="0.25">
      <c r="A18" s="6">
        <v>13</v>
      </c>
      <c r="B18" s="7" t="s">
        <v>25</v>
      </c>
      <c r="C18" s="8" t="s">
        <v>30</v>
      </c>
      <c r="D18" s="8" t="s">
        <v>15</v>
      </c>
      <c r="E18" s="9"/>
      <c r="F18" s="7" t="s">
        <v>16</v>
      </c>
      <c r="G18" s="9"/>
      <c r="H18" s="8"/>
      <c r="I18" s="10">
        <f>IF(OR(C18="",E18=""),"",IF(AND(F18&lt;&gt;"Tamamlandı",F18&lt;&gt;"Uygulanamaz",TODAY()&gt;E18),"Gecikti",""))</f>
      </c>
      <c r="J18" s="11"/>
    </row>
    <row r="19" spans="1:10" x14ac:dyDescent="0.25">
      <c r="A19" s="6">
        <v>14</v>
      </c>
      <c r="B19" s="7" t="s">
        <v>25</v>
      </c>
      <c r="C19" s="8" t="s">
        <v>31</v>
      </c>
      <c r="D19" s="8" t="s">
        <v>15</v>
      </c>
      <c r="E19" s="9"/>
      <c r="F19" s="7" t="s">
        <v>16</v>
      </c>
      <c r="G19" s="9"/>
      <c r="H19" s="8"/>
      <c r="I19" s="10">
        <f>IF(OR(C19="",E19=""),"",IF(AND(F19&lt;&gt;"Tamamlandı",F19&lt;&gt;"Uygulanamaz",TODAY()&gt;E19),"Gecikti",""))</f>
      </c>
      <c r="J19" s="11"/>
    </row>
    <row r="20" spans="1:10" x14ac:dyDescent="0.25">
      <c r="A20" s="6">
        <v>15</v>
      </c>
      <c r="B20" s="7" t="s">
        <v>25</v>
      </c>
      <c r="C20" s="8" t="s">
        <v>32</v>
      </c>
      <c r="D20" s="8" t="s">
        <v>15</v>
      </c>
      <c r="E20" s="9"/>
      <c r="F20" s="7" t="s">
        <v>16</v>
      </c>
      <c r="G20" s="9"/>
      <c r="H20" s="8"/>
      <c r="I20" s="10">
        <f>IF(OR(C20="",E20=""),"",IF(AND(F20&lt;&gt;"Tamamlandı",F20&lt;&gt;"Uygulanamaz",TODAY()&gt;E20),"Gecikti",""))</f>
      </c>
      <c r="J20" s="11"/>
    </row>
    <row r="21" spans="1:10" x14ac:dyDescent="0.25">
      <c r="A21" s="6">
        <v>16</v>
      </c>
      <c r="B21" s="7" t="s">
        <v>25</v>
      </c>
      <c r="C21" s="8" t="s">
        <v>33</v>
      </c>
      <c r="D21" s="8" t="s">
        <v>15</v>
      </c>
      <c r="E21" s="9"/>
      <c r="F21" s="7" t="s">
        <v>16</v>
      </c>
      <c r="G21" s="9"/>
      <c r="H21" s="8"/>
      <c r="I21" s="10">
        <f>IF(OR(C21="",E21=""),"",IF(AND(F21&lt;&gt;"Tamamlandı",F21&lt;&gt;"Uygulanamaz",TODAY()&gt;E21),"Gecikti",""))</f>
      </c>
      <c r="J21" s="11"/>
    </row>
    <row r="22" spans="1:10" x14ac:dyDescent="0.25">
      <c r="A22" s="6">
        <v>17</v>
      </c>
      <c r="B22" s="7" t="s">
        <v>34</v>
      </c>
      <c r="C22" s="8" t="s">
        <v>35</v>
      </c>
      <c r="D22" s="8" t="s">
        <v>36</v>
      </c>
      <c r="E22" s="9"/>
      <c r="F22" s="7" t="s">
        <v>16</v>
      </c>
      <c r="G22" s="9"/>
      <c r="H22" s="8"/>
      <c r="I22" s="10">
        <f>IF(OR(C22="",E22=""),"",IF(AND(F22&lt;&gt;"Tamamlandı",F22&lt;&gt;"Uygulanamaz",TODAY()&gt;E22),"Gecikti",""))</f>
      </c>
      <c r="J22" s="11"/>
    </row>
    <row r="23" spans="1:10" x14ac:dyDescent="0.25">
      <c r="A23" s="6">
        <v>18</v>
      </c>
      <c r="B23" s="7" t="s">
        <v>34</v>
      </c>
      <c r="C23" s="8" t="s">
        <v>37</v>
      </c>
      <c r="D23" s="8" t="s">
        <v>36</v>
      </c>
      <c r="E23" s="9"/>
      <c r="F23" s="7" t="s">
        <v>16</v>
      </c>
      <c r="G23" s="9"/>
      <c r="H23" s="8"/>
      <c r="I23" s="10">
        <f>IF(OR(C23="",E23=""),"",IF(AND(F23&lt;&gt;"Tamamlandı",F23&lt;&gt;"Uygulanamaz",TODAY()&gt;E23),"Gecikti",""))</f>
      </c>
      <c r="J23" s="11"/>
    </row>
    <row r="24" spans="1:10" x14ac:dyDescent="0.25">
      <c r="A24" s="6">
        <v>19</v>
      </c>
      <c r="B24" s="7" t="s">
        <v>34</v>
      </c>
      <c r="C24" s="8" t="s">
        <v>38</v>
      </c>
      <c r="D24" s="8" t="s">
        <v>36</v>
      </c>
      <c r="E24" s="9"/>
      <c r="F24" s="7" t="s">
        <v>16</v>
      </c>
      <c r="G24" s="9"/>
      <c r="H24" s="8"/>
      <c r="I24" s="10">
        <f>IF(OR(C24="",E24=""),"",IF(AND(F24&lt;&gt;"Tamamlandı",F24&lt;&gt;"Uygulanamaz",TODAY()&gt;E24),"Gecikti",""))</f>
      </c>
      <c r="J24" s="11"/>
    </row>
    <row r="25" spans="1:10" x14ac:dyDescent="0.25">
      <c r="A25" s="6">
        <v>20</v>
      </c>
      <c r="B25" s="7" t="s">
        <v>34</v>
      </c>
      <c r="C25" s="8" t="s">
        <v>39</v>
      </c>
      <c r="D25" s="8" t="s">
        <v>40</v>
      </c>
      <c r="E25" s="9"/>
      <c r="F25" s="7" t="s">
        <v>16</v>
      </c>
      <c r="G25" s="9"/>
      <c r="H25" s="8"/>
      <c r="I25" s="10">
        <f>IF(OR(C25="",E25=""),"",IF(AND(F25&lt;&gt;"Tamamlandı",F25&lt;&gt;"Uygulanamaz",TODAY()&gt;E25),"Gecikti",""))</f>
      </c>
      <c r="J25" s="11"/>
    </row>
    <row r="26" spans="1:10" x14ac:dyDescent="0.25">
      <c r="A26" s="6">
        <v>21</v>
      </c>
      <c r="B26" s="7" t="s">
        <v>34</v>
      </c>
      <c r="C26" s="8" t="s">
        <v>41</v>
      </c>
      <c r="D26" s="8" t="s">
        <v>36</v>
      </c>
      <c r="E26" s="9"/>
      <c r="F26" s="7" t="s">
        <v>16</v>
      </c>
      <c r="G26" s="9"/>
      <c r="H26" s="8"/>
      <c r="I26" s="10">
        <f>IF(OR(C26="",E26=""),"",IF(AND(F26&lt;&gt;"Tamamlandı",F26&lt;&gt;"Uygulanamaz",TODAY()&gt;E26),"Gecikti",""))</f>
      </c>
      <c r="J26" s="11"/>
    </row>
    <row r="27" spans="1:10" x14ac:dyDescent="0.25">
      <c r="A27" s="6">
        <v>22</v>
      </c>
      <c r="B27" s="7" t="s">
        <v>42</v>
      </c>
      <c r="C27" s="8" t="s">
        <v>43</v>
      </c>
      <c r="D27" s="8" t="s">
        <v>44</v>
      </c>
      <c r="E27" s="9"/>
      <c r="F27" s="7" t="s">
        <v>16</v>
      </c>
      <c r="G27" s="9"/>
      <c r="H27" s="8"/>
      <c r="I27" s="10">
        <f>IF(OR(C27="",E27=""),"",IF(AND(F27&lt;&gt;"Tamamlandı",F27&lt;&gt;"Uygulanamaz",TODAY()&gt;E27),"Gecikti",""))</f>
      </c>
      <c r="J27" s="11"/>
    </row>
    <row r="28" spans="1:10" x14ac:dyDescent="0.25">
      <c r="A28" s="6">
        <v>23</v>
      </c>
      <c r="B28" s="7" t="s">
        <v>42</v>
      </c>
      <c r="C28" s="8" t="s">
        <v>45</v>
      </c>
      <c r="D28" s="8" t="s">
        <v>46</v>
      </c>
      <c r="E28" s="9"/>
      <c r="F28" s="7" t="s">
        <v>16</v>
      </c>
      <c r="G28" s="9"/>
      <c r="H28" s="8"/>
      <c r="I28" s="10">
        <f>IF(OR(C28="",E28=""),"",IF(AND(F28&lt;&gt;"Tamamlandı",F28&lt;&gt;"Uygulanamaz",TODAY()&gt;E28),"Gecikti",""))</f>
      </c>
      <c r="J28" s="11"/>
    </row>
    <row r="29" spans="1:10" x14ac:dyDescent="0.25">
      <c r="A29" s="6">
        <v>24</v>
      </c>
      <c r="B29" s="7" t="s">
        <v>42</v>
      </c>
      <c r="C29" s="8" t="s">
        <v>47</v>
      </c>
      <c r="D29" s="8" t="s">
        <v>46</v>
      </c>
      <c r="E29" s="9"/>
      <c r="F29" s="7" t="s">
        <v>16</v>
      </c>
      <c r="G29" s="9"/>
      <c r="H29" s="8"/>
      <c r="I29" s="10">
        <f>IF(OR(C29="",E29=""),"",IF(AND(F29&lt;&gt;"Tamamlandı",F29&lt;&gt;"Uygulanamaz",TODAY()&gt;E29),"Gecikti",""))</f>
      </c>
      <c r="J29" s="11"/>
    </row>
    <row r="30" spans="1:10" x14ac:dyDescent="0.25">
      <c r="A30" s="6">
        <v>25</v>
      </c>
      <c r="B30" s="7" t="s">
        <v>42</v>
      </c>
      <c r="C30" s="8" t="s">
        <v>48</v>
      </c>
      <c r="D30" s="8" t="s">
        <v>15</v>
      </c>
      <c r="E30" s="9"/>
      <c r="F30" s="7" t="s">
        <v>16</v>
      </c>
      <c r="G30" s="9"/>
      <c r="H30" s="8"/>
      <c r="I30" s="10">
        <f>IF(OR(C30="",E30=""),"",IF(AND(F30&lt;&gt;"Tamamlandı",F30&lt;&gt;"Uygulanamaz",TODAY()&gt;E30),"Gecikti",""))</f>
      </c>
      <c r="J30" s="11"/>
    </row>
    <row r="31" spans="1:10" x14ac:dyDescent="0.25">
      <c r="A31" s="6">
        <v>26</v>
      </c>
      <c r="B31" s="7" t="s">
        <v>49</v>
      </c>
      <c r="C31" s="8" t="s">
        <v>50</v>
      </c>
      <c r="D31" s="8" t="s">
        <v>40</v>
      </c>
      <c r="E31" s="9"/>
      <c r="F31" s="7" t="s">
        <v>16</v>
      </c>
      <c r="G31" s="9"/>
      <c r="H31" s="8"/>
      <c r="I31" s="10">
        <f>IF(OR(C31="",E31=""),"",IF(AND(F31&lt;&gt;"Tamamlandı",F31&lt;&gt;"Uygulanamaz",TODAY()&gt;E31),"Gecikti",""))</f>
      </c>
      <c r="J31" s="11"/>
    </row>
    <row r="32" spans="1:10" x14ac:dyDescent="0.25">
      <c r="A32" s="6">
        <v>27</v>
      </c>
      <c r="B32" s="7" t="s">
        <v>49</v>
      </c>
      <c r="C32" s="8" t="s">
        <v>51</v>
      </c>
      <c r="D32" s="8" t="s">
        <v>46</v>
      </c>
      <c r="E32" s="9"/>
      <c r="F32" s="7" t="s">
        <v>16</v>
      </c>
      <c r="G32" s="9"/>
      <c r="H32" s="8"/>
      <c r="I32" s="10">
        <f>IF(OR(C32="",E32=""),"",IF(AND(F32&lt;&gt;"Tamamlandı",F32&lt;&gt;"Uygulanamaz",TODAY()&gt;E32),"Gecikti",""))</f>
      </c>
      <c r="J32" s="11"/>
    </row>
    <row r="33" spans="1:10" x14ac:dyDescent="0.25">
      <c r="A33" s="6">
        <v>28</v>
      </c>
      <c r="B33" s="7" t="s">
        <v>49</v>
      </c>
      <c r="C33" s="8" t="s">
        <v>52</v>
      </c>
      <c r="D33" s="8" t="s">
        <v>18</v>
      </c>
      <c r="E33" s="9"/>
      <c r="F33" s="7" t="s">
        <v>16</v>
      </c>
      <c r="G33" s="9"/>
      <c r="H33" s="8"/>
      <c r="I33" s="10">
        <f>IF(OR(C33="",E33=""),"",IF(AND(F33&lt;&gt;"Tamamlandı",F33&lt;&gt;"Uygulanamaz",TODAY()&gt;E33),"Gecikti",""))</f>
      </c>
      <c r="J33" s="11"/>
    </row>
    <row r="34" spans="1:10" x14ac:dyDescent="0.25">
      <c r="A34" s="6">
        <v>29</v>
      </c>
      <c r="B34" s="7" t="s">
        <v>53</v>
      </c>
      <c r="C34" s="8" t="s">
        <v>54</v>
      </c>
      <c r="D34" s="8" t="s">
        <v>55</v>
      </c>
      <c r="E34" s="9"/>
      <c r="F34" s="7" t="s">
        <v>16</v>
      </c>
      <c r="G34" s="9"/>
      <c r="H34" s="8"/>
      <c r="I34" s="10">
        <f>IF(OR(C34="",E34=""),"",IF(AND(F34&lt;&gt;"Tamamlandı",F34&lt;&gt;"Uygulanamaz",TODAY()&gt;E34),"Gecikti",""))</f>
      </c>
      <c r="J34" s="11"/>
    </row>
    <row r="35" spans="1:10" x14ac:dyDescent="0.25">
      <c r="A35" s="6">
        <v>30</v>
      </c>
      <c r="B35" s="7" t="s">
        <v>53</v>
      </c>
      <c r="C35" s="8" t="s">
        <v>56</v>
      </c>
      <c r="D35" s="8" t="s">
        <v>15</v>
      </c>
      <c r="E35" s="9"/>
      <c r="F35" s="7" t="s">
        <v>16</v>
      </c>
      <c r="G35" s="9"/>
      <c r="H35" s="8"/>
      <c r="I35" s="10">
        <f>IF(OR(C35="",E35=""),"",IF(AND(F35&lt;&gt;"Tamamlandı",F35&lt;&gt;"Uygulanamaz",TODAY()&gt;E35),"Gecikti",""))</f>
      </c>
      <c r="J35" s="11"/>
    </row>
    <row r="36" spans="1:10" x14ac:dyDescent="0.25">
      <c r="A36" s="6">
        <v>31</v>
      </c>
      <c r="B36" s="7" t="s">
        <v>53</v>
      </c>
      <c r="C36" s="8" t="s">
        <v>57</v>
      </c>
      <c r="D36" s="8" t="s">
        <v>44</v>
      </c>
      <c r="E36" s="9"/>
      <c r="F36" s="7" t="s">
        <v>16</v>
      </c>
      <c r="G36" s="9"/>
      <c r="H36" s="8"/>
      <c r="I36" s="10">
        <f>IF(OR(C36="",E36=""),"",IF(AND(F36&lt;&gt;"Tamamlandı",F36&lt;&gt;"Uygulanamaz",TODAY()&gt;E36),"Gecikti",""))</f>
      </c>
      <c r="J36" s="11"/>
    </row>
    <row r="37" spans="1:10" x14ac:dyDescent="0.25">
      <c r="A37" s="6">
        <v>32</v>
      </c>
      <c r="B37" s="7"/>
      <c r="C37" s="8"/>
      <c r="D37" s="8"/>
      <c r="E37" s="9"/>
      <c r="F37" s="7"/>
      <c r="G37" s="9"/>
      <c r="H37" s="8"/>
      <c r="I37" s="10">
        <f>IF(OR(C37="",E37=""),"",IF(AND(F37&lt;&gt;"Tamamlandı",F37&lt;&gt;"Uygulanamaz",TODAY()&gt;E37),"Gecikti",""))</f>
      </c>
      <c r="J37" s="11"/>
    </row>
    <row r="38" spans="1:10" x14ac:dyDescent="0.25">
      <c r="A38" s="6">
        <v>33</v>
      </c>
      <c r="B38" s="7"/>
      <c r="C38" s="8"/>
      <c r="D38" s="8"/>
      <c r="E38" s="9"/>
      <c r="F38" s="7"/>
      <c r="G38" s="9"/>
      <c r="H38" s="8"/>
      <c r="I38" s="10">
        <f>IF(OR(C38="",E38=""),"",IF(AND(F38&lt;&gt;"Tamamlandı",F38&lt;&gt;"Uygulanamaz",TODAY()&gt;E38),"Gecikti",""))</f>
      </c>
      <c r="J38" s="11"/>
    </row>
    <row r="39" spans="1:10" x14ac:dyDescent="0.25">
      <c r="A39" s="6">
        <v>34</v>
      </c>
      <c r="B39" s="7"/>
      <c r="C39" s="8"/>
      <c r="D39" s="8"/>
      <c r="E39" s="9"/>
      <c r="F39" s="7"/>
      <c r="G39" s="9"/>
      <c r="H39" s="8"/>
      <c r="I39" s="10">
        <f>IF(OR(C39="",E39=""),"",IF(AND(F39&lt;&gt;"Tamamlandı",F39&lt;&gt;"Uygulanamaz",TODAY()&gt;E39),"Gecikti",""))</f>
      </c>
      <c r="J39" s="11"/>
    </row>
    <row r="40" spans="1:10" x14ac:dyDescent="0.25">
      <c r="A40" s="6">
        <v>35</v>
      </c>
      <c r="B40" s="7"/>
      <c r="C40" s="8"/>
      <c r="D40" s="8"/>
      <c r="E40" s="9"/>
      <c r="F40" s="7"/>
      <c r="G40" s="9"/>
      <c r="H40" s="8"/>
      <c r="I40" s="10">
        <f>IF(OR(C40="",E40=""),"",IF(AND(F40&lt;&gt;"Tamamlandı",F40&lt;&gt;"Uygulanamaz",TODAY()&gt;E40),"Gecikti",""))</f>
      </c>
      <c r="J40" s="11"/>
    </row>
    <row r="41" spans="1:10" x14ac:dyDescent="0.25">
      <c r="A41" s="6">
        <v>36</v>
      </c>
      <c r="B41" s="7"/>
      <c r="C41" s="8"/>
      <c r="D41" s="8"/>
      <c r="E41" s="9"/>
      <c r="F41" s="7"/>
      <c r="G41" s="9"/>
      <c r="H41" s="8"/>
      <c r="I41" s="10">
        <f>IF(OR(C41="",E41=""),"",IF(AND(F41&lt;&gt;"Tamamlandı",F41&lt;&gt;"Uygulanamaz",TODAY()&gt;E41),"Gecikti",""))</f>
      </c>
      <c r="J41" s="11"/>
    </row>
    <row r="42" spans="1:10" x14ac:dyDescent="0.25">
      <c r="A42" s="6">
        <v>37</v>
      </c>
      <c r="B42" s="7"/>
      <c r="C42" s="8"/>
      <c r="D42" s="8"/>
      <c r="E42" s="9"/>
      <c r="F42" s="7"/>
      <c r="G42" s="9"/>
      <c r="H42" s="8"/>
      <c r="I42" s="10">
        <f>IF(OR(C42="",E42=""),"",IF(AND(F42&lt;&gt;"Tamamlandı",F42&lt;&gt;"Uygulanamaz",TODAY()&gt;E42),"Gecikti",""))</f>
      </c>
      <c r="J42" s="11"/>
    </row>
    <row r="43" spans="1:10" x14ac:dyDescent="0.25">
      <c r="A43" s="6">
        <v>38</v>
      </c>
      <c r="B43" s="7"/>
      <c r="C43" s="8"/>
      <c r="D43" s="8"/>
      <c r="E43" s="9"/>
      <c r="F43" s="7"/>
      <c r="G43" s="9"/>
      <c r="H43" s="8"/>
      <c r="I43" s="10">
        <f>IF(OR(C43="",E43=""),"",IF(AND(F43&lt;&gt;"Tamamlandı",F43&lt;&gt;"Uygulanamaz",TODAY()&gt;E43),"Gecikti",""))</f>
      </c>
      <c r="J43" s="11"/>
    </row>
    <row r="44" spans="1:10" x14ac:dyDescent="0.25">
      <c r="A44" s="6">
        <v>39</v>
      </c>
      <c r="B44" s="7"/>
      <c r="C44" s="8"/>
      <c r="D44" s="8"/>
      <c r="E44" s="9"/>
      <c r="F44" s="7"/>
      <c r="G44" s="9"/>
      <c r="H44" s="8"/>
      <c r="I44" s="10">
        <f>IF(OR(C44="",E44=""),"",IF(AND(F44&lt;&gt;"Tamamlandı",F44&lt;&gt;"Uygulanamaz",TODAY()&gt;E44),"Gecikti",""))</f>
      </c>
      <c r="J44" s="11"/>
    </row>
    <row r="45" spans="1:10" x14ac:dyDescent="0.25">
      <c r="A45" s="6">
        <v>40</v>
      </c>
      <c r="B45" s="7"/>
      <c r="C45" s="8"/>
      <c r="D45" s="8"/>
      <c r="E45" s="9"/>
      <c r="F45" s="7"/>
      <c r="G45" s="9"/>
      <c r="H45" s="8"/>
      <c r="I45" s="10">
        <f>IF(OR(C45="",E45=""),"",IF(AND(F45&lt;&gt;"Tamamlandı",F45&lt;&gt;"Uygulanamaz",TODAY()&gt;E45),"Gecikti",""))</f>
      </c>
      <c r="J45" s="11"/>
    </row>
    <row r="46" spans="1:10" x14ac:dyDescent="0.25">
      <c r="A46" s="6">
        <v>41</v>
      </c>
      <c r="B46" s="7"/>
      <c r="C46" s="8"/>
      <c r="D46" s="8"/>
      <c r="E46" s="9"/>
      <c r="F46" s="7"/>
      <c r="G46" s="9"/>
      <c r="H46" s="8"/>
      <c r="I46" s="10">
        <f>IF(OR(C46="",E46=""),"",IF(AND(F46&lt;&gt;"Tamamlandı",F46&lt;&gt;"Uygulanamaz",TODAY()&gt;E46),"Gecikti",""))</f>
      </c>
      <c r="J46" s="11"/>
    </row>
    <row r="47" spans="1:10" x14ac:dyDescent="0.25">
      <c r="A47" s="6">
        <v>42</v>
      </c>
      <c r="B47" s="7"/>
      <c r="C47" s="8"/>
      <c r="D47" s="8"/>
      <c r="E47" s="9"/>
      <c r="F47" s="7"/>
      <c r="G47" s="9"/>
      <c r="H47" s="8"/>
      <c r="I47" s="10">
        <f>IF(OR(C47="",E47=""),"",IF(AND(F47&lt;&gt;"Tamamlandı",F47&lt;&gt;"Uygulanamaz",TODAY()&gt;E47),"Gecikti",""))</f>
      </c>
      <c r="J47" s="11"/>
    </row>
    <row r="48" spans="1:10" x14ac:dyDescent="0.25">
      <c r="A48" s="6">
        <v>43</v>
      </c>
      <c r="B48" s="7"/>
      <c r="C48" s="8"/>
      <c r="D48" s="8"/>
      <c r="E48" s="9"/>
      <c r="F48" s="7"/>
      <c r="G48" s="9"/>
      <c r="H48" s="8"/>
      <c r="I48" s="10">
        <f>IF(OR(C48="",E48=""),"",IF(AND(F48&lt;&gt;"Tamamlandı",F48&lt;&gt;"Uygulanamaz",TODAY()&gt;E48),"Gecikti",""))</f>
      </c>
      <c r="J48" s="11"/>
    </row>
    <row r="49" spans="1:10" x14ac:dyDescent="0.25">
      <c r="A49" s="6">
        <v>44</v>
      </c>
      <c r="B49" s="7"/>
      <c r="C49" s="8"/>
      <c r="D49" s="8"/>
      <c r="E49" s="9"/>
      <c r="F49" s="7"/>
      <c r="G49" s="9"/>
      <c r="H49" s="8"/>
      <c r="I49" s="10">
        <f>IF(OR(C49="",E49=""),"",IF(AND(F49&lt;&gt;"Tamamlandı",F49&lt;&gt;"Uygulanamaz",TODAY()&gt;E49),"Gecikti",""))</f>
      </c>
      <c r="J49" s="11"/>
    </row>
    <row r="50" spans="1:10" x14ac:dyDescent="0.25">
      <c r="A50" s="6">
        <v>45</v>
      </c>
      <c r="B50" s="7"/>
      <c r="C50" s="8"/>
      <c r="D50" s="8"/>
      <c r="E50" s="9"/>
      <c r="F50" s="7"/>
      <c r="G50" s="9"/>
      <c r="H50" s="8"/>
      <c r="I50" s="10">
        <f>IF(OR(C50="",E50=""),"",IF(AND(F50&lt;&gt;"Tamamlandı",F50&lt;&gt;"Uygulanamaz",TODAY()&gt;E50),"Gecikti",""))</f>
      </c>
      <c r="J50" s="11"/>
    </row>
  </sheetData>
  <autoFilter ref="A5:J5"/>
  <conditionalFormatting sqref="F6:F50">
    <cfRule type="cellIs" dxfId="0" priority="1" operator="equal">
      <formula>"Tamamlandı"</formula>
    </cfRule>
  </conditionalFormatting>
  <conditionalFormatting sqref="F6:F50">
    <cfRule type="cellIs" dxfId="1" priority="1" operator="equal">
      <formula>"Sorun Var"</formula>
    </cfRule>
  </conditionalFormatting>
  <conditionalFormatting sqref="F6:F50">
    <cfRule type="cellIs" dxfId="2" priority="1" operator="equal">
      <formula>"Devam Ediyor"</formula>
    </cfRule>
  </conditionalFormatting>
  <conditionalFormatting sqref="I6:I50">
    <cfRule type="cellIs" dxfId="3" priority="1" operator="equal">
      <formula>"Gecikti"</formula>
    </cfRule>
  </conditionalFormatting>
  <dataValidations count="8">
    <dataValidation type="list" allowBlank="1" showErrorMessage="1" errorTitle="Geçersiz değer" error="Listeden seçin: 1-Veri Toplama, 2-Hesaplama, 3-Kontrol, 4-Onay ve Ödeme, 5-Beyan ve Bildirim, 6-Kayıt ve Arşiv" sqref="B10:B50">
      <formula1>"1-Veri Toplama,2-Hesaplama,3-Kontrol,4-Onay ve Ödeme,5-Beyan ve Bildirim,6-Kayıt ve Arşiv"</formula1>
    </dataValidation>
    <dataValidation type="list" allowBlank="1" showErrorMessage="1" errorTitle="Geçersiz değer" error="Listeden seçin: 1-Veri Toplama, 2-Hesaplama, 3-Kontrol, 4-Onay ve Ödeme, 5-Beyan ve Bildirim, 6-Kayıt ve Arşiv" sqref="B6:B50">
      <formula1>"1-Veri Toplama,2-Hesaplama,3-Kontrol,4-Onay ve Ödeme,5-Beyan ve Bildirim,6-Kayıt ve Arşiv"</formula1>
    </dataValidation>
    <dataValidation type="date" operator="greaterThan" allowBlank="1" showErrorMessage="1" error="Geçerli bir tarih girin (GG.AA.YYYY)." sqref="E10:E50">
      <formula1>18264</formula1>
    </dataValidation>
    <dataValidation type="date" operator="greaterThan" allowBlank="1" showErrorMessage="1" error="Geçerli bir tarih girin (GG.AA.YYYY)." sqref="E6:E50">
      <formula1>18264</formula1>
    </dataValidation>
    <dataValidation type="list" allowBlank="1" showErrorMessage="1" errorTitle="Geçersiz değer" error="Listeden seçin: Bekliyor, Devam Ediyor, Tamamlandı, Uygulanamaz, Sorun Var" sqref="F10:F50">
      <formula1>"Bekliyor,Devam Ediyor,Tamamlandı,Uygulanamaz,Sorun Var"</formula1>
    </dataValidation>
    <dataValidation type="list" allowBlank="1" showErrorMessage="1" errorTitle="Geçersiz değer" error="Listeden seçin: Bekliyor, Devam Ediyor, Tamamlandı, Uygulanamaz, Sorun Var" sqref="F6:F50">
      <formula1>"Bekliyor,Devam Ediyor,Tamamlandı,Uygulanamaz,Sorun Var"</formula1>
    </dataValidation>
    <dataValidation type="date" operator="greaterThan" allowBlank="1" showErrorMessage="1" error="Geçerli bir tarih girin (GG.AA.YYYY)." sqref="G10:G50">
      <formula1>18264</formula1>
    </dataValidation>
    <dataValidation type="date" operator="greaterThan" allowBlank="1" showErrorMessage="1" error="Geçerli bir tarih girin (GG.AA.YYYY)." sqref="G6:G50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2" t="s">
        <v>58</v>
      </c>
    </row>
    <row r="6" ht="20" customHeight="1" spans="2:4" x14ac:dyDescent="0.25">
      <c r="B6" s="13" t="s">
        <v>59</v>
      </c>
      <c r="C6" s="14" t="s">
        <v>60</v>
      </c>
    </row>
    <row r="7" ht="20" customHeight="1" spans="2:4" x14ac:dyDescent="0.25">
      <c r="B7" s="13" t="s">
        <v>61</v>
      </c>
      <c r="C7" s="14" t="s">
        <v>62</v>
      </c>
    </row>
    <row r="8" ht="24" customHeight="1" spans="2:2" x14ac:dyDescent="0.25">
      <c r="B8" s="12" t="s">
        <v>63</v>
      </c>
    </row>
    <row r="9" ht="20" customHeight="1" spans="2:4" x14ac:dyDescent="0.25">
      <c r="B9" s="13" t="s">
        <v>64</v>
      </c>
      <c r="C9" s="15">
        <f>COUNTA('Kontrol Listesi'!$C$6:$C$50)</f>
      </c>
    </row>
    <row r="10" ht="20" customHeight="1" spans="2:4" x14ac:dyDescent="0.25">
      <c r="B10" s="13" t="s">
        <v>65</v>
      </c>
      <c r="C10" s="15">
        <f>COUNTIF('Kontrol Listesi'!$F$6:$F$50,"Tamamlandı")</f>
      </c>
    </row>
    <row r="11" ht="20" customHeight="1" spans="2:4" x14ac:dyDescent="0.25">
      <c r="B11" s="13" t="s">
        <v>66</v>
      </c>
      <c r="C11" s="15">
        <f>COUNTIF('Kontrol Listesi'!$F$6:$F$50,"Uygulanamaz")</f>
      </c>
    </row>
    <row r="12" ht="20" customHeight="1" spans="2:4" x14ac:dyDescent="0.25">
      <c r="B12" s="13" t="s">
        <v>67</v>
      </c>
      <c r="C12" s="16">
        <f>IF(C9-C11=0,0,C10/(C9-C11))</f>
      </c>
      <c r="D12" s="17" t="s">
        <v>68</v>
      </c>
    </row>
    <row r="13" ht="20" customHeight="1" spans="2:4" x14ac:dyDescent="0.25">
      <c r="B13" s="13" t="s">
        <v>69</v>
      </c>
      <c r="C13" s="15">
        <f>COUNTIF('Kontrol Listesi'!$F$6:$F$50,"Sorun Var")</f>
      </c>
    </row>
    <row r="14" ht="20" customHeight="1" spans="2:4" x14ac:dyDescent="0.25">
      <c r="B14" s="13" t="s">
        <v>70</v>
      </c>
      <c r="C14" s="15">
        <f>COUNTIF('Kontrol Listesi'!$I$6:$I$50,"Gecikti")</f>
      </c>
    </row>
    <row r="15" ht="20" customHeight="1" spans="2:4" x14ac:dyDescent="0.25">
      <c r="B15" s="13" t="s">
        <v>71</v>
      </c>
      <c r="C15" s="15">
        <f>COUNTIFS('Kontrol Listesi'!$F$6:$F$50,"Tamamlandı",'Kontrol Listesi'!$H$6:$H$50,"")</f>
      </c>
      <c r="D15" s="17" t="s">
        <v>72</v>
      </c>
    </row>
    <row r="16" ht="24" customHeight="1" spans="2:2" x14ac:dyDescent="0.25">
      <c r="B16" s="12" t="s">
        <v>73</v>
      </c>
    </row>
    <row r="17" ht="20" customHeight="1" spans="2:4" x14ac:dyDescent="0.25">
      <c r="B17" s="13" t="s">
        <v>13</v>
      </c>
      <c r="C17" s="16">
        <f>IFERROR(COUNTIFS('Kontrol Listesi'!$B$6:$B$50,"1-Veri Toplama",'Kontrol Listesi'!$F$6:$F$50,"Tamamlandı")/(COUNTIF('Kontrol Listesi'!$B$6:$B$50,"1-Veri Toplama")-COUNTIFS('Kontrol Listesi'!$B$6:$B$50,"1-Veri Toplama",'Kontrol Listesi'!$F$6:$F$50,"Uygulanamaz")),0)</f>
      </c>
    </row>
    <row r="18" ht="20" customHeight="1" spans="2:4" x14ac:dyDescent="0.25">
      <c r="B18" s="13" t="s">
        <v>25</v>
      </c>
      <c r="C18" s="16">
        <f>IFERROR(COUNTIFS('Kontrol Listesi'!$B$6:$B$50,"2-Hesaplama",'Kontrol Listesi'!$F$6:$F$50,"Tamamlandı")/(COUNTIF('Kontrol Listesi'!$B$6:$B$50,"2-Hesaplama")-COUNTIFS('Kontrol Listesi'!$B$6:$B$50,"2-Hesaplama",'Kontrol Listesi'!$F$6:$F$50,"Uygulanamaz")),0)</f>
      </c>
    </row>
    <row r="19" ht="20" customHeight="1" spans="2:4" x14ac:dyDescent="0.25">
      <c r="B19" s="13" t="s">
        <v>34</v>
      </c>
      <c r="C19" s="16">
        <f>IFERROR(COUNTIFS('Kontrol Listesi'!$B$6:$B$50,"3-Kontrol",'Kontrol Listesi'!$F$6:$F$50,"Tamamlandı")/(COUNTIF('Kontrol Listesi'!$B$6:$B$50,"3-Kontrol")-COUNTIFS('Kontrol Listesi'!$B$6:$B$50,"3-Kontrol",'Kontrol Listesi'!$F$6:$F$50,"Uygulanamaz")),0)</f>
      </c>
    </row>
    <row r="20" ht="20" customHeight="1" spans="2:4" x14ac:dyDescent="0.25">
      <c r="B20" s="13" t="s">
        <v>42</v>
      </c>
      <c r="C20" s="16">
        <f>IFERROR(COUNTIFS('Kontrol Listesi'!$B$6:$B$50,"4-Onay ve Ödeme",'Kontrol Listesi'!$F$6:$F$50,"Tamamlandı")/(COUNTIF('Kontrol Listesi'!$B$6:$B$50,"4-Onay ve Ödeme")-COUNTIFS('Kontrol Listesi'!$B$6:$B$50,"4-Onay ve Ödeme",'Kontrol Listesi'!$F$6:$F$50,"Uygulanamaz")),0)</f>
      </c>
    </row>
    <row r="21" ht="20" customHeight="1" spans="2:4" x14ac:dyDescent="0.25">
      <c r="B21" s="13" t="s">
        <v>49</v>
      </c>
      <c r="C21" s="16">
        <f>IFERROR(COUNTIFS('Kontrol Listesi'!$B$6:$B$50,"5-Beyan ve Bildirim",'Kontrol Listesi'!$F$6:$F$50,"Tamamlandı")/(COUNTIF('Kontrol Listesi'!$B$6:$B$50,"5-Beyan ve Bildirim")-COUNTIFS('Kontrol Listesi'!$B$6:$B$50,"5-Beyan ve Bildirim",'Kontrol Listesi'!$F$6:$F$50,"Uygulanamaz")),0)</f>
      </c>
    </row>
    <row r="22" ht="20" customHeight="1" spans="2:4" x14ac:dyDescent="0.25">
      <c r="B22" s="13" t="s">
        <v>53</v>
      </c>
      <c r="C22" s="16">
        <f>IFERROR(COUNTIFS('Kontrol Listesi'!$B$6:$B$50,"6-Kayıt ve Arşiv",'Kontrol Listesi'!$F$6:$F$50,"Tamamlandı")/(COUNTIF('Kontrol Listesi'!$B$6:$B$50,"6-Kayıt ve Arşiv")-COUNTIFS('Kontrol Listesi'!$B$6:$B$50,"6-Kayıt ve Arşiv",'Kontrol Listesi'!$F$6:$F$50,"Uygulanamaz")),0)</f>
      </c>
    </row>
    <row r="23" ht="24" customHeight="1" spans="2:2" x14ac:dyDescent="0.25">
      <c r="B23" s="12" t="s">
        <v>74</v>
      </c>
    </row>
    <row r="24" ht="20" customHeight="1" spans="2:4" x14ac:dyDescent="0.25">
      <c r="B24" s="13" t="s">
        <v>75</v>
      </c>
      <c r="C24" s="14" t="s">
        <v>76</v>
      </c>
    </row>
    <row r="25" ht="20" customHeight="1" spans="2:4" x14ac:dyDescent="0.25">
      <c r="B25" s="13" t="s">
        <v>77</v>
      </c>
      <c r="C25" s="14" t="s">
        <v>76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78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18" t="s">
        <v>79</v>
      </c>
    </row>
    <row r="7" ht="22" customHeight="1" spans="2:2" x14ac:dyDescent="0.25">
      <c r="B7" s="19" t="s">
        <v>80</v>
      </c>
    </row>
    <row r="8" ht="18" customHeight="1" spans="2:2" x14ac:dyDescent="0.25">
      <c r="B8" s="18" t="s">
        <v>81</v>
      </c>
    </row>
    <row r="9" ht="30" customHeight="1" spans="2:2" x14ac:dyDescent="0.25">
      <c r="B9" s="18" t="s">
        <v>82</v>
      </c>
    </row>
    <row r="10" ht="30" customHeight="1" spans="2:2" x14ac:dyDescent="0.25">
      <c r="B10" s="18" t="s">
        <v>83</v>
      </c>
    </row>
    <row r="11" ht="30" customHeight="1" spans="2:2" x14ac:dyDescent="0.25">
      <c r="B11" s="18" t="s">
        <v>84</v>
      </c>
    </row>
    <row r="12" ht="30" customHeight="1" spans="2:2" x14ac:dyDescent="0.25">
      <c r="B12" s="18" t="s">
        <v>85</v>
      </c>
    </row>
    <row r="13" ht="30" customHeight="1" spans="2:2" x14ac:dyDescent="0.25">
      <c r="B13" s="18" t="s">
        <v>86</v>
      </c>
    </row>
    <row r="14" ht="8" customHeight="1" spans="2:2" x14ac:dyDescent="0.25">
      <c r="B14" s="18" t="s">
        <v>87</v>
      </c>
    </row>
    <row r="15" ht="30" customHeight="1" spans="2:2" x14ac:dyDescent="0.25">
      <c r="B15" s="20" t="s">
        <v>88</v>
      </c>
    </row>
    <row r="17" ht="20" customHeight="1" spans="2:2" x14ac:dyDescent="0.25">
      <c r="B17" s="21" t="s">
        <v>89</v>
      </c>
    </row>
    <row r="18" ht="30" customHeight="1" spans="2:2" x14ac:dyDescent="0.25">
      <c r="B18" s="18" t="s">
        <v>90</v>
      </c>
    </row>
    <row r="20" ht="18" customHeight="1" spans="2:2" x14ac:dyDescent="0.25">
      <c r="B20" s="22" t="s">
        <v>91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Kontrol Listesi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Bordro Kapanış Kontrol Listesi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