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Bordro Özeti" state="visible" r:id="rId4"/>
    <sheet sheetId="2" name="Departman Özeti" state="visible" r:id="rId5"/>
    <sheet sheetId="3" name="Parametreler" state="visible" r:id="rId6"/>
    <sheet sheetId="4" name="Nasıl Kullanılır" state="visible" r:id="rId7"/>
  </sheets>
  <definedNames>
    <definedName name="_xlnm.Print_Titles" localSheetId="0">'Bordro Özeti'!$5:$5</definedName>
    <definedName name="_xlnm.Print_Titles" localSheetId="1">'Departman Özeti'!$5:$5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t>Departman Özeti sayfasındaki adla aynı yazılmalı</t>
        </r>
      </text>
    </comment>
    <comment ref="E5" authorId="0">
      <text>
        <r>
          <t>Boş bırakılırsa 30 kabul edilir</t>
        </r>
      </text>
    </comment>
    <comment ref="M5" authorId="0">
      <text>
        <r>
          <t>Bordro programından, asgari ücret istisnası düşülmüş tutar</t>
        </r>
      </text>
    </comment>
    <comment ref="N5" authorId="0">
      <text>
        <r>
          <t>Bordro programından, asgari ücret istisnası düşülmüş tutar</t>
        </r>
      </text>
    </comment>
    <comment ref="P5" authorId="0">
      <text>
        <r>
          <t>Avans mahsubu, icra/nafaka, BES vb.</t>
        </r>
      </text>
    </comment>
  </commentList>
</comments>
</file>

<file path=xl/sharedStrings.xml><?xml version="1.0" encoding="utf-8"?>
<sst xmlns="http://schemas.openxmlformats.org/spreadsheetml/2006/main" count="104" uniqueCount="83">
  <si>
    <t>Aylık Bordro Özeti Tablosu</t>
  </si>
  <si>
    <t>Dönem: [Ay / Yıl]  ·  Şirket: [Şirket Unvanı]</t>
  </si>
  <si>
    <t>ikpartner.com  ·  Ücretsiz İK şablonu  ·  0538 949 22 87</t>
  </si>
  <si>
    <t>Sıra</t>
  </si>
  <si>
    <t>Sicil No</t>
  </si>
  <si>
    <t>Ad Soyad</t>
  </si>
  <si>
    <t>Departman</t>
  </si>
  <si>
    <t>Prim Günü</t>
  </si>
  <si>
    <t>Brüt Ücret</t>
  </si>
  <si>
    <t>Ek Kazançlar (SGK'ya tabi)</t>
  </si>
  <si>
    <t>Toplam Brüt</t>
  </si>
  <si>
    <t>Prim İndirimi</t>
  </si>
  <si>
    <t>Prime Esas Kazanç</t>
  </si>
  <si>
    <t>SGK İşçi Payı</t>
  </si>
  <si>
    <t>İşsizlik İşçi Payı</t>
  </si>
  <si>
    <t>Gelir Vergisi (girin)</t>
  </si>
  <si>
    <t>Damga Vergisi (girin)</t>
  </si>
  <si>
    <t>Net Ücret</t>
  </si>
  <si>
    <t>Diğer Kesintiler</t>
  </si>
  <si>
    <t>Ele Geçen Net</t>
  </si>
  <si>
    <t>İşveren SGK Payı</t>
  </si>
  <si>
    <t>İşveren İşsizlik Payı</t>
  </si>
  <si>
    <t>Toplam İşveren Maliyeti</t>
  </si>
  <si>
    <t>6001</t>
  </si>
  <si>
    <t>Örnek Çalışan A</t>
  </si>
  <si>
    <t>Operasyon</t>
  </si>
  <si>
    <t>2 puan (imalat dışı)</t>
  </si>
  <si>
    <t>6002</t>
  </si>
  <si>
    <t>Örnek Çalışan B</t>
  </si>
  <si>
    <t>Satış</t>
  </si>
  <si>
    <t>6003</t>
  </si>
  <si>
    <t>Örnek Çalışan C</t>
  </si>
  <si>
    <t>6004</t>
  </si>
  <si>
    <t>Örnek Çalışan D (15 gün)</t>
  </si>
  <si>
    <t>TOPLAM</t>
  </si>
  <si>
    <t>Çalışan Sayısı</t>
  </si>
  <si>
    <t>SGK + İşsizlik İşçi</t>
  </si>
  <si>
    <t>Gelir + Damga Vergisi</t>
  </si>
  <si>
    <t>İşveren SGK + İşsizlik</t>
  </si>
  <si>
    <t>Maliyet Payı</t>
  </si>
  <si>
    <t>Finans</t>
  </si>
  <si>
    <t>İnsan Kaynakları</t>
  </si>
  <si>
    <t>Bilgi Teknolojileri</t>
  </si>
  <si>
    <t>Üretim</t>
  </si>
  <si>
    <t>Yönetim</t>
  </si>
  <si>
    <t>Dönem</t>
  </si>
  <si>
    <t>Bordro dönemi</t>
  </si>
  <si>
    <t>[Ay / Yıl]</t>
  </si>
  <si>
    <t>Hazırlayan</t>
  </si>
  <si>
    <t>[Ad Soyad]</t>
  </si>
  <si>
    <t>Prime Esas Kazanç Sınırları (01.01–31.12.2026)</t>
  </si>
  <si>
    <t>Günlük alt sınır</t>
  </si>
  <si>
    <t>Aylık 33.030,00 TL</t>
  </si>
  <si>
    <t>Günlük üst sınır</t>
  </si>
  <si>
    <t>Aylık 297.270,00 TL</t>
  </si>
  <si>
    <t>Prim Oranları (2026)</t>
  </si>
  <si>
    <t>SGK işçi payı</t>
  </si>
  <si>
    <t>İşsizlik sigortası işçi payı</t>
  </si>
  <si>
    <t>SGK işveren payı (ondalık; %21,75)</t>
  </si>
  <si>
    <t>İşsizlik sigortası işveren payı</t>
  </si>
  <si>
    <t>Prim indirimi – imalat</t>
  </si>
  <si>
    <t>5 puan</t>
  </si>
  <si>
    <t>Prim indirimi – imalat dışı</t>
  </si>
  <si>
    <t>2 puan</t>
  </si>
  <si>
    <t>Vergi Bilgisi (hesapta kullanılmaz)</t>
  </si>
  <si>
    <t>Damga vergisi oranı (binde 7,59)</t>
  </si>
  <si>
    <t>Asgari ücrete isabet eden kısım istisna</t>
  </si>
  <si>
    <t>Gelir vergisi ilk dilim oranı</t>
  </si>
  <si>
    <t>190.000 TL'ye kadar; tam tarife için bordro parametreleri dosyasına bakın.</t>
  </si>
  <si>
    <t>Nasıl Kullanılır?</t>
  </si>
  <si>
    <t>Çalışan bazında brüt ücret, prime esas kazanç, SGK işçi payı (%14), işsizlik işçi payı (%1), gelir ve damga vergisi, net ücret ve işveren maliyetini tek tabloda özetleyen; departman toplamlarını otomatik çıkaran aylık bordro özeti. Gelir vergisi ve damga vergisi kümülatif matrah ve asgari ücret istisnasına bağlı olduğundan bordro programından alınarak girilir; tablo bunları hesaplamaz.</t>
  </si>
  <si>
    <t>Kullanım adımları</t>
  </si>
  <si>
    <t>1. Parametreler sayfasında dönemi ve 2026 oranlarını kontrol edin.</t>
  </si>
  <si>
    <t>2. Bordro Özeti sayfasında her çalışan için departman, prim günü, brüt ücret ve SGK'ya tabi ek kazançları girin; işyerinizin prim indirimini seçin.</t>
  </si>
  <si>
    <t>3. Prime esas kazanç (2026 alt/üst sınırlarıyla), SGK işçi payı ve işsizlik işçi payı otomatik hesaplanır.</t>
  </si>
  <si>
    <t>4. Gelir vergisi ve damga vergisi tutarlarını bordro programınızdan (asgari ücret istisnası uygulanmış haliyle) girin. Örnek satırlar 2026 Ocak ayı ve ilk vergi dilimi varsayımıyla doldurulmuştur.</t>
  </si>
  <si>
    <t>5. Avans mahsubu, icra, BES gibi kesintileri "Diğer Kesintiler" sütununa yazın; ele geçen net otomatik hesaplanır.</t>
  </si>
  <si>
    <t>6. Departman Özeti sayfasındaki departman adlarını Bordro Özeti'ndeki yazımla birebir aynı girin; çalışan sayısı ve toplamlar otomatik gelir.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</si>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</sst>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₺&quot;"/>
    <numFmt numFmtId="165" formatCode="0.0%"/>
  </numFmts>
  <fonts count="17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164" fontId="7" fillId="0" borderId="2" xfId="0" applyNumberFormat="1" applyFont="1" applyBorder="1"/>
    <xf numFmtId="164" fontId="8" fillId="3" borderId="2" xfId="0" applyNumberFormat="1" applyFont="1" applyFill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 applyAlignment="1">
      <alignment horizontal="center"/>
    </xf>
    <xf numFmtId="0" fontId="9" fillId="4" borderId="3" xfId="0" applyFont="1" applyFill="1" applyBorder="1"/>
    <xf numFmtId="3" fontId="9" fillId="4" borderId="3" xfId="0" applyNumberFormat="1" applyFont="1" applyFill="1" applyBorder="1"/>
    <xf numFmtId="164" fontId="9" fillId="4" borderId="3" xfId="0" applyNumberFormat="1" applyFont="1" applyFill="1" applyBorder="1"/>
    <xf numFmtId="3" fontId="8" fillId="3" borderId="2" xfId="0" applyNumberFormat="1" applyFont="1" applyFill="1" applyBorder="1"/>
    <xf numFmtId="165" fontId="8" fillId="3" borderId="2" xfId="0" applyNumberFormat="1" applyFont="1" applyFill="1" applyBorder="1"/>
    <xf numFmtId="165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0" fontId="11" fillId="5" borderId="2" xfId="0" applyFont="1" applyFill="1" applyBorder="1" applyAlignment="1">
      <alignment horizontal="right"/>
    </xf>
    <xf numFmtId="164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9" fontId="11" fillId="5" borderId="2" xfId="0" applyNumberFormat="1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30000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3" max="3" width="20" customWidth="1"/>
    <col min="4" max="4" width="14" customWidth="1"/>
    <col min="5" max="5" width="7" customWidth="1"/>
    <col min="6" max="8" width="13" customWidth="1"/>
    <col min="9" max="9" width="15" customWidth="1"/>
    <col min="10" max="10" width="13" customWidth="1"/>
    <col min="11" max="14" width="12" customWidth="1"/>
    <col min="15" max="15" width="13" customWidth="1"/>
    <col min="16" max="16" width="12" customWidth="1"/>
    <col min="17" max="17" width="13" customWidth="1"/>
    <col min="18" max="19" width="12" customWidth="1"/>
    <col min="20" max="20" width="1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20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30" customHeight="1" spans="1:20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</row>
    <row r="6" ht="18" customHeight="1" spans="1:20" x14ac:dyDescent="0.25">
      <c r="A6" s="6">
        <v>1</v>
      </c>
      <c r="B6" s="7" t="s">
        <v>23</v>
      </c>
      <c r="C6" s="7" t="s">
        <v>24</v>
      </c>
      <c r="D6" s="7" t="s">
        <v>25</v>
      </c>
      <c r="E6" s="8">
        <v>30</v>
      </c>
      <c r="F6" s="9">
        <v>33030</v>
      </c>
      <c r="G6" s="10"/>
      <c r="H6" s="11">
        <f>IF(OR(C6="",F6=""),"",F6+IF(G6="",0,G6))</f>
      </c>
      <c r="I6" s="12" t="s">
        <v>26</v>
      </c>
      <c r="J6" s="11">
        <f>IF(H6="","",MIN(MAX(H6,'Parametreler'!$C$9*IF(E6="",30,E6)),'Parametreler'!$C$10*IF(E6="",30,E6)))</f>
      </c>
      <c r="K6" s="11">
        <f>IF(J6="","",ROUND(J6*'Parametreler'!$C$12,2))</f>
      </c>
      <c r="L6" s="11">
        <f>IF(J6="","",ROUND(J6*'Parametreler'!$C$13,2))</f>
      </c>
      <c r="M6" s="9">
        <v>0</v>
      </c>
      <c r="N6" s="9">
        <v>0</v>
      </c>
      <c r="O6" s="11">
        <f>IF(H6="","",H6-K6-L6-IF(M6="",0,M6)-IF(N6="",0,N6))</f>
      </c>
      <c r="P6" s="9">
        <v>0</v>
      </c>
      <c r="Q6" s="11">
        <f>IF(O6="","",O6-IF(P6="",0,P6))</f>
      </c>
      <c r="R6" s="11">
        <f>IF(J6="","",ROUND(J6*('Parametreler'!$C$14-IF(I6="5 puan (imalat)",'Parametreler'!$C$16,IF(I6="2 puan (imalat dışı)",'Parametreler'!$C$17,0))),2))</f>
      </c>
      <c r="S6" s="11">
        <f>IF(J6="","",ROUND(J6*'Parametreler'!$C$15,2))</f>
      </c>
      <c r="T6" s="11">
        <f>IF(H6="","",H6+R6+S6)</f>
      </c>
    </row>
    <row r="7" ht="18" customHeight="1" spans="1:20" x14ac:dyDescent="0.25">
      <c r="A7" s="6">
        <v>2</v>
      </c>
      <c r="B7" s="7" t="s">
        <v>27</v>
      </c>
      <c r="C7" s="7" t="s">
        <v>28</v>
      </c>
      <c r="D7" s="7" t="s">
        <v>29</v>
      </c>
      <c r="E7" s="8">
        <v>30</v>
      </c>
      <c r="F7" s="9">
        <v>60000</v>
      </c>
      <c r="G7" s="9">
        <v>4000</v>
      </c>
      <c r="H7" s="11">
        <f>IF(OR(C7="",F7=""),"",F7+IF(G7="",0,G7))</f>
      </c>
      <c r="I7" s="12" t="s">
        <v>26</v>
      </c>
      <c r="J7" s="11">
        <f>IF(H7="","",MIN(MAX(H7,'Parametreler'!$C$9*IF(E7="",30,E7)),'Parametreler'!$C$10*IF(E7="",30,E7)))</f>
      </c>
      <c r="K7" s="11">
        <f>IF(J7="","",ROUND(J7*'Parametreler'!$C$12,2))</f>
      </c>
      <c r="L7" s="11">
        <f>IF(J7="","",ROUND(J7*'Parametreler'!$C$13,2))</f>
      </c>
      <c r="M7" s="9">
        <v>3948.67</v>
      </c>
      <c r="N7" s="9">
        <v>235.06</v>
      </c>
      <c r="O7" s="11">
        <f>IF(H7="","",H7-K7-L7-IF(M7="",0,M7)-IF(N7="",0,N7))</f>
      </c>
      <c r="P7" s="9">
        <v>0</v>
      </c>
      <c r="Q7" s="11">
        <f>IF(O7="","",O7-IF(P7="",0,P7))</f>
      </c>
      <c r="R7" s="11">
        <f>IF(J7="","",ROUND(J7*('Parametreler'!$C$14-IF(I7="5 puan (imalat)",'Parametreler'!$C$16,IF(I7="2 puan (imalat dışı)",'Parametreler'!$C$17,0))),2))</f>
      </c>
      <c r="S7" s="11">
        <f>IF(J7="","",ROUND(J7*'Parametreler'!$C$15,2))</f>
      </c>
      <c r="T7" s="11">
        <f>IF(H7="","",H7+R7+S7)</f>
      </c>
    </row>
    <row r="8" ht="18" customHeight="1" spans="1:20" x14ac:dyDescent="0.25">
      <c r="A8" s="6">
        <v>3</v>
      </c>
      <c r="B8" s="7" t="s">
        <v>30</v>
      </c>
      <c r="C8" s="7" t="s">
        <v>31</v>
      </c>
      <c r="D8" s="7" t="s">
        <v>29</v>
      </c>
      <c r="E8" s="8">
        <v>30</v>
      </c>
      <c r="F8" s="9">
        <v>120000</v>
      </c>
      <c r="G8" s="10"/>
      <c r="H8" s="11">
        <f>IF(OR(C8="",F8=""),"",F8+IF(G8="",0,G8))</f>
      </c>
      <c r="I8" s="12" t="s">
        <v>26</v>
      </c>
      <c r="J8" s="11">
        <f>IF(H8="","",MIN(MAX(H8,'Parametreler'!$C$9*IF(E8="",30,E8)),'Parametreler'!$C$10*IF(E8="",30,E8)))</f>
      </c>
      <c r="K8" s="11">
        <f>IF(J8="","",ROUND(J8*'Parametreler'!$C$12,2))</f>
      </c>
      <c r="L8" s="11">
        <f>IF(J8="","",ROUND(J8*'Parametreler'!$C$13,2))</f>
      </c>
      <c r="M8" s="9">
        <v>11088.67</v>
      </c>
      <c r="N8" s="9">
        <v>660.1</v>
      </c>
      <c r="O8" s="11">
        <f>IF(H8="","",H8-K8-L8-IF(M8="",0,M8)-IF(N8="",0,N8))</f>
      </c>
      <c r="P8" s="9">
        <v>5000</v>
      </c>
      <c r="Q8" s="11">
        <f>IF(O8="","",O8-IF(P8="",0,P8))</f>
      </c>
      <c r="R8" s="11">
        <f>IF(J8="","",ROUND(J8*('Parametreler'!$C$14-IF(I8="5 puan (imalat)",'Parametreler'!$C$16,IF(I8="2 puan (imalat dışı)",'Parametreler'!$C$17,0))),2))</f>
      </c>
      <c r="S8" s="11">
        <f>IF(J8="","",ROUND(J8*'Parametreler'!$C$15,2))</f>
      </c>
      <c r="T8" s="11">
        <f>IF(H8="","",H8+R8+S8)</f>
      </c>
    </row>
    <row r="9" ht="18" customHeight="1" spans="1:20" x14ac:dyDescent="0.25">
      <c r="A9" s="6">
        <v>4</v>
      </c>
      <c r="B9" s="7" t="s">
        <v>32</v>
      </c>
      <c r="C9" s="7" t="s">
        <v>33</v>
      </c>
      <c r="D9" s="7" t="s">
        <v>25</v>
      </c>
      <c r="E9" s="8">
        <v>15</v>
      </c>
      <c r="F9" s="9">
        <v>16515</v>
      </c>
      <c r="G9" s="10"/>
      <c r="H9" s="11">
        <f>IF(OR(C9="",F9=""),"",F9+IF(G9="",0,G9))</f>
      </c>
      <c r="I9" s="12" t="s">
        <v>26</v>
      </c>
      <c r="J9" s="11">
        <f>IF(H9="","",MIN(MAX(H9,'Parametreler'!$C$9*IF(E9="",30,E9)),'Parametreler'!$C$10*IF(E9="",30,E9)))</f>
      </c>
      <c r="K9" s="11">
        <f>IF(J9="","",ROUND(J9*'Parametreler'!$C$12,2))</f>
      </c>
      <c r="L9" s="11">
        <f>IF(J9="","",ROUND(J9*'Parametreler'!$C$13,2))</f>
      </c>
      <c r="M9" s="9">
        <v>0</v>
      </c>
      <c r="N9" s="9">
        <v>0</v>
      </c>
      <c r="O9" s="11">
        <f>IF(H9="","",H9-K9-L9-IF(M9="",0,M9)-IF(N9="",0,N9))</f>
      </c>
      <c r="P9" s="9">
        <v>0</v>
      </c>
      <c r="Q9" s="11">
        <f>IF(O9="","",O9-IF(P9="",0,P9))</f>
      </c>
      <c r="R9" s="11">
        <f>IF(J9="","",ROUND(J9*('Parametreler'!$C$14-IF(I9="5 puan (imalat)",'Parametreler'!$C$16,IF(I9="2 puan (imalat dışı)",'Parametreler'!$C$17,0))),2))</f>
      </c>
      <c r="S9" s="11">
        <f>IF(J9="","",ROUND(J9*'Parametreler'!$C$15,2))</f>
      </c>
      <c r="T9" s="11">
        <f>IF(H9="","",H9+R9+S9)</f>
      </c>
    </row>
    <row r="10" ht="18" customHeight="1" spans="1:20" x14ac:dyDescent="0.25">
      <c r="A10" s="6">
        <v>5</v>
      </c>
      <c r="B10" s="13"/>
      <c r="C10" s="13"/>
      <c r="D10" s="13"/>
      <c r="E10" s="14"/>
      <c r="F10" s="10"/>
      <c r="G10" s="10"/>
      <c r="H10" s="11">
        <f>IF(OR(C10="",F10=""),"",F10+IF(G10="",0,G10))</f>
      </c>
      <c r="I10" s="15"/>
      <c r="J10" s="11">
        <f>IF(H10="","",MIN(MAX(H10,'Parametreler'!$C$9*IF(E10="",30,E10)),'Parametreler'!$C$10*IF(E10="",30,E10)))</f>
      </c>
      <c r="K10" s="11">
        <f>IF(J10="","",ROUND(J10*'Parametreler'!$C$12,2))</f>
      </c>
      <c r="L10" s="11">
        <f>IF(J10="","",ROUND(J10*'Parametreler'!$C$13,2))</f>
      </c>
      <c r="M10" s="10"/>
      <c r="N10" s="10"/>
      <c r="O10" s="11">
        <f>IF(H10="","",H10-K10-L10-IF(M10="",0,M10)-IF(N10="",0,N10))</f>
      </c>
      <c r="P10" s="10"/>
      <c r="Q10" s="11">
        <f>IF(O10="","",O10-IF(P10="",0,P10))</f>
      </c>
      <c r="R10" s="11">
        <f>IF(J10="","",ROUND(J10*('Parametreler'!$C$14-IF(I10="5 puan (imalat)",'Parametreler'!$C$16,IF(I10="2 puan (imalat dışı)",'Parametreler'!$C$17,0))),2))</f>
      </c>
      <c r="S10" s="11">
        <f>IF(J10="","",ROUND(J10*'Parametreler'!$C$15,2))</f>
      </c>
      <c r="T10" s="11">
        <f>IF(H10="","",H10+R10+S10)</f>
      </c>
    </row>
    <row r="11" ht="18" customHeight="1" spans="1:20" x14ac:dyDescent="0.25">
      <c r="A11" s="6">
        <v>6</v>
      </c>
      <c r="B11" s="13"/>
      <c r="C11" s="13"/>
      <c r="D11" s="13"/>
      <c r="E11" s="14"/>
      <c r="F11" s="10"/>
      <c r="G11" s="10"/>
      <c r="H11" s="11">
        <f>IF(OR(C11="",F11=""),"",F11+IF(G11="",0,G11))</f>
      </c>
      <c r="I11" s="15"/>
      <c r="J11" s="11">
        <f>IF(H11="","",MIN(MAX(H11,'Parametreler'!$C$9*IF(E11="",30,E11)),'Parametreler'!$C$10*IF(E11="",30,E11)))</f>
      </c>
      <c r="K11" s="11">
        <f>IF(J11="","",ROUND(J11*'Parametreler'!$C$12,2))</f>
      </c>
      <c r="L11" s="11">
        <f>IF(J11="","",ROUND(J11*'Parametreler'!$C$13,2))</f>
      </c>
      <c r="M11" s="10"/>
      <c r="N11" s="10"/>
      <c r="O11" s="11">
        <f>IF(H11="","",H11-K11-L11-IF(M11="",0,M11)-IF(N11="",0,N11))</f>
      </c>
      <c r="P11" s="10"/>
      <c r="Q11" s="11">
        <f>IF(O11="","",O11-IF(P11="",0,P11))</f>
      </c>
      <c r="R11" s="11">
        <f>IF(J11="","",ROUND(J11*('Parametreler'!$C$14-IF(I11="5 puan (imalat)",'Parametreler'!$C$16,IF(I11="2 puan (imalat dışı)",'Parametreler'!$C$17,0))),2))</f>
      </c>
      <c r="S11" s="11">
        <f>IF(J11="","",ROUND(J11*'Parametreler'!$C$15,2))</f>
      </c>
      <c r="T11" s="11">
        <f>IF(H11="","",H11+R11+S11)</f>
      </c>
    </row>
    <row r="12" ht="18" customHeight="1" spans="1:20" x14ac:dyDescent="0.25">
      <c r="A12" s="6">
        <v>7</v>
      </c>
      <c r="B12" s="13"/>
      <c r="C12" s="13"/>
      <c r="D12" s="13"/>
      <c r="E12" s="14"/>
      <c r="F12" s="10"/>
      <c r="G12" s="10"/>
      <c r="H12" s="11">
        <f>IF(OR(C12="",F12=""),"",F12+IF(G12="",0,G12))</f>
      </c>
      <c r="I12" s="15"/>
      <c r="J12" s="11">
        <f>IF(H12="","",MIN(MAX(H12,'Parametreler'!$C$9*IF(E12="",30,E12)),'Parametreler'!$C$10*IF(E12="",30,E12)))</f>
      </c>
      <c r="K12" s="11">
        <f>IF(J12="","",ROUND(J12*'Parametreler'!$C$12,2))</f>
      </c>
      <c r="L12" s="11">
        <f>IF(J12="","",ROUND(J12*'Parametreler'!$C$13,2))</f>
      </c>
      <c r="M12" s="10"/>
      <c r="N12" s="10"/>
      <c r="O12" s="11">
        <f>IF(H12="","",H12-K12-L12-IF(M12="",0,M12)-IF(N12="",0,N12))</f>
      </c>
      <c r="P12" s="10"/>
      <c r="Q12" s="11">
        <f>IF(O12="","",O12-IF(P12="",0,P12))</f>
      </c>
      <c r="R12" s="11">
        <f>IF(J12="","",ROUND(J12*('Parametreler'!$C$14-IF(I12="5 puan (imalat)",'Parametreler'!$C$16,IF(I12="2 puan (imalat dışı)",'Parametreler'!$C$17,0))),2))</f>
      </c>
      <c r="S12" s="11">
        <f>IF(J12="","",ROUND(J12*'Parametreler'!$C$15,2))</f>
      </c>
      <c r="T12" s="11">
        <f>IF(H12="","",H12+R12+S12)</f>
      </c>
    </row>
    <row r="13" ht="18" customHeight="1" spans="1:20" x14ac:dyDescent="0.25">
      <c r="A13" s="6">
        <v>8</v>
      </c>
      <c r="B13" s="13"/>
      <c r="C13" s="13"/>
      <c r="D13" s="13"/>
      <c r="E13" s="14"/>
      <c r="F13" s="10"/>
      <c r="G13" s="10"/>
      <c r="H13" s="11">
        <f>IF(OR(C13="",F13=""),"",F13+IF(G13="",0,G13))</f>
      </c>
      <c r="I13" s="15"/>
      <c r="J13" s="11">
        <f>IF(H13="","",MIN(MAX(H13,'Parametreler'!$C$9*IF(E13="",30,E13)),'Parametreler'!$C$10*IF(E13="",30,E13)))</f>
      </c>
      <c r="K13" s="11">
        <f>IF(J13="","",ROUND(J13*'Parametreler'!$C$12,2))</f>
      </c>
      <c r="L13" s="11">
        <f>IF(J13="","",ROUND(J13*'Parametreler'!$C$13,2))</f>
      </c>
      <c r="M13" s="10"/>
      <c r="N13" s="10"/>
      <c r="O13" s="11">
        <f>IF(H13="","",H13-K13-L13-IF(M13="",0,M13)-IF(N13="",0,N13))</f>
      </c>
      <c r="P13" s="10"/>
      <c r="Q13" s="11">
        <f>IF(O13="","",O13-IF(P13="",0,P13))</f>
      </c>
      <c r="R13" s="11">
        <f>IF(J13="","",ROUND(J13*('Parametreler'!$C$14-IF(I13="5 puan (imalat)",'Parametreler'!$C$16,IF(I13="2 puan (imalat dışı)",'Parametreler'!$C$17,0))),2))</f>
      </c>
      <c r="S13" s="11">
        <f>IF(J13="","",ROUND(J13*'Parametreler'!$C$15,2))</f>
      </c>
      <c r="T13" s="11">
        <f>IF(H13="","",H13+R13+S13)</f>
      </c>
    </row>
    <row r="14" ht="18" customHeight="1" spans="1:20" x14ac:dyDescent="0.25">
      <c r="A14" s="6">
        <v>9</v>
      </c>
      <c r="B14" s="13"/>
      <c r="C14" s="13"/>
      <c r="D14" s="13"/>
      <c r="E14" s="14"/>
      <c r="F14" s="10"/>
      <c r="G14" s="10"/>
      <c r="H14" s="11">
        <f>IF(OR(C14="",F14=""),"",F14+IF(G14="",0,G14))</f>
      </c>
      <c r="I14" s="15"/>
      <c r="J14" s="11">
        <f>IF(H14="","",MIN(MAX(H14,'Parametreler'!$C$9*IF(E14="",30,E14)),'Parametreler'!$C$10*IF(E14="",30,E14)))</f>
      </c>
      <c r="K14" s="11">
        <f>IF(J14="","",ROUND(J14*'Parametreler'!$C$12,2))</f>
      </c>
      <c r="L14" s="11">
        <f>IF(J14="","",ROUND(J14*'Parametreler'!$C$13,2))</f>
      </c>
      <c r="M14" s="10"/>
      <c r="N14" s="10"/>
      <c r="O14" s="11">
        <f>IF(H14="","",H14-K14-L14-IF(M14="",0,M14)-IF(N14="",0,N14))</f>
      </c>
      <c r="P14" s="10"/>
      <c r="Q14" s="11">
        <f>IF(O14="","",O14-IF(P14="",0,P14))</f>
      </c>
      <c r="R14" s="11">
        <f>IF(J14="","",ROUND(J14*('Parametreler'!$C$14-IF(I14="5 puan (imalat)",'Parametreler'!$C$16,IF(I14="2 puan (imalat dışı)",'Parametreler'!$C$17,0))),2))</f>
      </c>
      <c r="S14" s="11">
        <f>IF(J14="","",ROUND(J14*'Parametreler'!$C$15,2))</f>
      </c>
      <c r="T14" s="11">
        <f>IF(H14="","",H14+R14+S14)</f>
      </c>
    </row>
    <row r="15" ht="18" customHeight="1" spans="1:20" x14ac:dyDescent="0.25">
      <c r="A15" s="6">
        <v>10</v>
      </c>
      <c r="B15" s="13"/>
      <c r="C15" s="13"/>
      <c r="D15" s="13"/>
      <c r="E15" s="14"/>
      <c r="F15" s="10"/>
      <c r="G15" s="10"/>
      <c r="H15" s="11">
        <f>IF(OR(C15="",F15=""),"",F15+IF(G15="",0,G15))</f>
      </c>
      <c r="I15" s="15"/>
      <c r="J15" s="11">
        <f>IF(H15="","",MIN(MAX(H15,'Parametreler'!$C$9*IF(E15="",30,E15)),'Parametreler'!$C$10*IF(E15="",30,E15)))</f>
      </c>
      <c r="K15" s="11">
        <f>IF(J15="","",ROUND(J15*'Parametreler'!$C$12,2))</f>
      </c>
      <c r="L15" s="11">
        <f>IF(J15="","",ROUND(J15*'Parametreler'!$C$13,2))</f>
      </c>
      <c r="M15" s="10"/>
      <c r="N15" s="10"/>
      <c r="O15" s="11">
        <f>IF(H15="","",H15-K15-L15-IF(M15="",0,M15)-IF(N15="",0,N15))</f>
      </c>
      <c r="P15" s="10"/>
      <c r="Q15" s="11">
        <f>IF(O15="","",O15-IF(P15="",0,P15))</f>
      </c>
      <c r="R15" s="11">
        <f>IF(J15="","",ROUND(J15*('Parametreler'!$C$14-IF(I15="5 puan (imalat)",'Parametreler'!$C$16,IF(I15="2 puan (imalat dışı)",'Parametreler'!$C$17,0))),2))</f>
      </c>
      <c r="S15" s="11">
        <f>IF(J15="","",ROUND(J15*'Parametreler'!$C$15,2))</f>
      </c>
      <c r="T15" s="11">
        <f>IF(H15="","",H15+R15+S15)</f>
      </c>
    </row>
    <row r="16" ht="18" customHeight="1" spans="1:20" x14ac:dyDescent="0.25">
      <c r="A16" s="6">
        <v>11</v>
      </c>
      <c r="B16" s="13"/>
      <c r="C16" s="13"/>
      <c r="D16" s="13"/>
      <c r="E16" s="14"/>
      <c r="F16" s="10"/>
      <c r="G16" s="10"/>
      <c r="H16" s="11">
        <f>IF(OR(C16="",F16=""),"",F16+IF(G16="",0,G16))</f>
      </c>
      <c r="I16" s="15"/>
      <c r="J16" s="11">
        <f>IF(H16="","",MIN(MAX(H16,'Parametreler'!$C$9*IF(E16="",30,E16)),'Parametreler'!$C$10*IF(E16="",30,E16)))</f>
      </c>
      <c r="K16" s="11">
        <f>IF(J16="","",ROUND(J16*'Parametreler'!$C$12,2))</f>
      </c>
      <c r="L16" s="11">
        <f>IF(J16="","",ROUND(J16*'Parametreler'!$C$13,2))</f>
      </c>
      <c r="M16" s="10"/>
      <c r="N16" s="10"/>
      <c r="O16" s="11">
        <f>IF(H16="","",H16-K16-L16-IF(M16="",0,M16)-IF(N16="",0,N16))</f>
      </c>
      <c r="P16" s="10"/>
      <c r="Q16" s="11">
        <f>IF(O16="","",O16-IF(P16="",0,P16))</f>
      </c>
      <c r="R16" s="11">
        <f>IF(J16="","",ROUND(J16*('Parametreler'!$C$14-IF(I16="5 puan (imalat)",'Parametreler'!$C$16,IF(I16="2 puan (imalat dışı)",'Parametreler'!$C$17,0))),2))</f>
      </c>
      <c r="S16" s="11">
        <f>IF(J16="","",ROUND(J16*'Parametreler'!$C$15,2))</f>
      </c>
      <c r="T16" s="11">
        <f>IF(H16="","",H16+R16+S16)</f>
      </c>
    </row>
    <row r="17" ht="18" customHeight="1" spans="1:20" x14ac:dyDescent="0.25">
      <c r="A17" s="6">
        <v>12</v>
      </c>
      <c r="B17" s="13"/>
      <c r="C17" s="13"/>
      <c r="D17" s="13"/>
      <c r="E17" s="14"/>
      <c r="F17" s="10"/>
      <c r="G17" s="10"/>
      <c r="H17" s="11">
        <f>IF(OR(C17="",F17=""),"",F17+IF(G17="",0,G17))</f>
      </c>
      <c r="I17" s="15"/>
      <c r="J17" s="11">
        <f>IF(H17="","",MIN(MAX(H17,'Parametreler'!$C$9*IF(E17="",30,E17)),'Parametreler'!$C$10*IF(E17="",30,E17)))</f>
      </c>
      <c r="K17" s="11">
        <f>IF(J17="","",ROUND(J17*'Parametreler'!$C$12,2))</f>
      </c>
      <c r="L17" s="11">
        <f>IF(J17="","",ROUND(J17*'Parametreler'!$C$13,2))</f>
      </c>
      <c r="M17" s="10"/>
      <c r="N17" s="10"/>
      <c r="O17" s="11">
        <f>IF(H17="","",H17-K17-L17-IF(M17="",0,M17)-IF(N17="",0,N17))</f>
      </c>
      <c r="P17" s="10"/>
      <c r="Q17" s="11">
        <f>IF(O17="","",O17-IF(P17="",0,P17))</f>
      </c>
      <c r="R17" s="11">
        <f>IF(J17="","",ROUND(J17*('Parametreler'!$C$14-IF(I17="5 puan (imalat)",'Parametreler'!$C$16,IF(I17="2 puan (imalat dışı)",'Parametreler'!$C$17,0))),2))</f>
      </c>
      <c r="S17" s="11">
        <f>IF(J17="","",ROUND(J17*'Parametreler'!$C$15,2))</f>
      </c>
      <c r="T17" s="11">
        <f>IF(H17="","",H17+R17+S17)</f>
      </c>
    </row>
    <row r="18" ht="18" customHeight="1" spans="1:20" x14ac:dyDescent="0.25">
      <c r="A18" s="6">
        <v>13</v>
      </c>
      <c r="B18" s="13"/>
      <c r="C18" s="13"/>
      <c r="D18" s="13"/>
      <c r="E18" s="14"/>
      <c r="F18" s="10"/>
      <c r="G18" s="10"/>
      <c r="H18" s="11">
        <f>IF(OR(C18="",F18=""),"",F18+IF(G18="",0,G18))</f>
      </c>
      <c r="I18" s="15"/>
      <c r="J18" s="11">
        <f>IF(H18="","",MIN(MAX(H18,'Parametreler'!$C$9*IF(E18="",30,E18)),'Parametreler'!$C$10*IF(E18="",30,E18)))</f>
      </c>
      <c r="K18" s="11">
        <f>IF(J18="","",ROUND(J18*'Parametreler'!$C$12,2))</f>
      </c>
      <c r="L18" s="11">
        <f>IF(J18="","",ROUND(J18*'Parametreler'!$C$13,2))</f>
      </c>
      <c r="M18" s="10"/>
      <c r="N18" s="10"/>
      <c r="O18" s="11">
        <f>IF(H18="","",H18-K18-L18-IF(M18="",0,M18)-IF(N18="",0,N18))</f>
      </c>
      <c r="P18" s="10"/>
      <c r="Q18" s="11">
        <f>IF(O18="","",O18-IF(P18="",0,P18))</f>
      </c>
      <c r="R18" s="11">
        <f>IF(J18="","",ROUND(J18*('Parametreler'!$C$14-IF(I18="5 puan (imalat)",'Parametreler'!$C$16,IF(I18="2 puan (imalat dışı)",'Parametreler'!$C$17,0))),2))</f>
      </c>
      <c r="S18" s="11">
        <f>IF(J18="","",ROUND(J18*'Parametreler'!$C$15,2))</f>
      </c>
      <c r="T18" s="11">
        <f>IF(H18="","",H18+R18+S18)</f>
      </c>
    </row>
    <row r="19" ht="18" customHeight="1" spans="1:20" x14ac:dyDescent="0.25">
      <c r="A19" s="6">
        <v>14</v>
      </c>
      <c r="B19" s="13"/>
      <c r="C19" s="13"/>
      <c r="D19" s="13"/>
      <c r="E19" s="14"/>
      <c r="F19" s="10"/>
      <c r="G19" s="10"/>
      <c r="H19" s="11">
        <f>IF(OR(C19="",F19=""),"",F19+IF(G19="",0,G19))</f>
      </c>
      <c r="I19" s="15"/>
      <c r="J19" s="11">
        <f>IF(H19="","",MIN(MAX(H19,'Parametreler'!$C$9*IF(E19="",30,E19)),'Parametreler'!$C$10*IF(E19="",30,E19)))</f>
      </c>
      <c r="K19" s="11">
        <f>IF(J19="","",ROUND(J19*'Parametreler'!$C$12,2))</f>
      </c>
      <c r="L19" s="11">
        <f>IF(J19="","",ROUND(J19*'Parametreler'!$C$13,2))</f>
      </c>
      <c r="M19" s="10"/>
      <c r="N19" s="10"/>
      <c r="O19" s="11">
        <f>IF(H19="","",H19-K19-L19-IF(M19="",0,M19)-IF(N19="",0,N19))</f>
      </c>
      <c r="P19" s="10"/>
      <c r="Q19" s="11">
        <f>IF(O19="","",O19-IF(P19="",0,P19))</f>
      </c>
      <c r="R19" s="11">
        <f>IF(J19="","",ROUND(J19*('Parametreler'!$C$14-IF(I19="5 puan (imalat)",'Parametreler'!$C$16,IF(I19="2 puan (imalat dışı)",'Parametreler'!$C$17,0))),2))</f>
      </c>
      <c r="S19" s="11">
        <f>IF(J19="","",ROUND(J19*'Parametreler'!$C$15,2))</f>
      </c>
      <c r="T19" s="11">
        <f>IF(H19="","",H19+R19+S19)</f>
      </c>
    </row>
    <row r="20" ht="18" customHeight="1" spans="1:20" x14ac:dyDescent="0.25">
      <c r="A20" s="6">
        <v>15</v>
      </c>
      <c r="B20" s="13"/>
      <c r="C20" s="13"/>
      <c r="D20" s="13"/>
      <c r="E20" s="14"/>
      <c r="F20" s="10"/>
      <c r="G20" s="10"/>
      <c r="H20" s="11">
        <f>IF(OR(C20="",F20=""),"",F20+IF(G20="",0,G20))</f>
      </c>
      <c r="I20" s="15"/>
      <c r="J20" s="11">
        <f>IF(H20="","",MIN(MAX(H20,'Parametreler'!$C$9*IF(E20="",30,E20)),'Parametreler'!$C$10*IF(E20="",30,E20)))</f>
      </c>
      <c r="K20" s="11">
        <f>IF(J20="","",ROUND(J20*'Parametreler'!$C$12,2))</f>
      </c>
      <c r="L20" s="11">
        <f>IF(J20="","",ROUND(J20*'Parametreler'!$C$13,2))</f>
      </c>
      <c r="M20" s="10"/>
      <c r="N20" s="10"/>
      <c r="O20" s="11">
        <f>IF(H20="","",H20-K20-L20-IF(M20="",0,M20)-IF(N20="",0,N20))</f>
      </c>
      <c r="P20" s="10"/>
      <c r="Q20" s="11">
        <f>IF(O20="","",O20-IF(P20="",0,P20))</f>
      </c>
      <c r="R20" s="11">
        <f>IF(J20="","",ROUND(J20*('Parametreler'!$C$14-IF(I20="5 puan (imalat)",'Parametreler'!$C$16,IF(I20="2 puan (imalat dışı)",'Parametreler'!$C$17,0))),2))</f>
      </c>
      <c r="S20" s="11">
        <f>IF(J20="","",ROUND(J20*'Parametreler'!$C$15,2))</f>
      </c>
      <c r="T20" s="11">
        <f>IF(H20="","",H20+R20+S20)</f>
      </c>
    </row>
    <row r="21" ht="18" customHeight="1" spans="1:20" x14ac:dyDescent="0.25">
      <c r="A21" s="6">
        <v>16</v>
      </c>
      <c r="B21" s="13"/>
      <c r="C21" s="13"/>
      <c r="D21" s="13"/>
      <c r="E21" s="14"/>
      <c r="F21" s="10"/>
      <c r="G21" s="10"/>
      <c r="H21" s="11">
        <f>IF(OR(C21="",F21=""),"",F21+IF(G21="",0,G21))</f>
      </c>
      <c r="I21" s="15"/>
      <c r="J21" s="11">
        <f>IF(H21="","",MIN(MAX(H21,'Parametreler'!$C$9*IF(E21="",30,E21)),'Parametreler'!$C$10*IF(E21="",30,E21)))</f>
      </c>
      <c r="K21" s="11">
        <f>IF(J21="","",ROUND(J21*'Parametreler'!$C$12,2))</f>
      </c>
      <c r="L21" s="11">
        <f>IF(J21="","",ROUND(J21*'Parametreler'!$C$13,2))</f>
      </c>
      <c r="M21" s="10"/>
      <c r="N21" s="10"/>
      <c r="O21" s="11">
        <f>IF(H21="","",H21-K21-L21-IF(M21="",0,M21)-IF(N21="",0,N21))</f>
      </c>
      <c r="P21" s="10"/>
      <c r="Q21" s="11">
        <f>IF(O21="","",O21-IF(P21="",0,P21))</f>
      </c>
      <c r="R21" s="11">
        <f>IF(J21="","",ROUND(J21*('Parametreler'!$C$14-IF(I21="5 puan (imalat)",'Parametreler'!$C$16,IF(I21="2 puan (imalat dışı)",'Parametreler'!$C$17,0))),2))</f>
      </c>
      <c r="S21" s="11">
        <f>IF(J21="","",ROUND(J21*'Parametreler'!$C$15,2))</f>
      </c>
      <c r="T21" s="11">
        <f>IF(H21="","",H21+R21+S21)</f>
      </c>
    </row>
    <row r="22" ht="18" customHeight="1" spans="1:20" x14ac:dyDescent="0.25">
      <c r="A22" s="6">
        <v>17</v>
      </c>
      <c r="B22" s="13"/>
      <c r="C22" s="13"/>
      <c r="D22" s="13"/>
      <c r="E22" s="14"/>
      <c r="F22" s="10"/>
      <c r="G22" s="10"/>
      <c r="H22" s="11">
        <f>IF(OR(C22="",F22=""),"",F22+IF(G22="",0,G22))</f>
      </c>
      <c r="I22" s="15"/>
      <c r="J22" s="11">
        <f>IF(H22="","",MIN(MAX(H22,'Parametreler'!$C$9*IF(E22="",30,E22)),'Parametreler'!$C$10*IF(E22="",30,E22)))</f>
      </c>
      <c r="K22" s="11">
        <f>IF(J22="","",ROUND(J22*'Parametreler'!$C$12,2))</f>
      </c>
      <c r="L22" s="11">
        <f>IF(J22="","",ROUND(J22*'Parametreler'!$C$13,2))</f>
      </c>
      <c r="M22" s="10"/>
      <c r="N22" s="10"/>
      <c r="O22" s="11">
        <f>IF(H22="","",H22-K22-L22-IF(M22="",0,M22)-IF(N22="",0,N22))</f>
      </c>
      <c r="P22" s="10"/>
      <c r="Q22" s="11">
        <f>IF(O22="","",O22-IF(P22="",0,P22))</f>
      </c>
      <c r="R22" s="11">
        <f>IF(J22="","",ROUND(J22*('Parametreler'!$C$14-IF(I22="5 puan (imalat)",'Parametreler'!$C$16,IF(I22="2 puan (imalat dışı)",'Parametreler'!$C$17,0))),2))</f>
      </c>
      <c r="S22" s="11">
        <f>IF(J22="","",ROUND(J22*'Parametreler'!$C$15,2))</f>
      </c>
      <c r="T22" s="11">
        <f>IF(H22="","",H22+R22+S22)</f>
      </c>
    </row>
    <row r="23" ht="18" customHeight="1" spans="1:20" x14ac:dyDescent="0.25">
      <c r="A23" s="6">
        <v>18</v>
      </c>
      <c r="B23" s="13"/>
      <c r="C23" s="13"/>
      <c r="D23" s="13"/>
      <c r="E23" s="14"/>
      <c r="F23" s="10"/>
      <c r="G23" s="10"/>
      <c r="H23" s="11">
        <f>IF(OR(C23="",F23=""),"",F23+IF(G23="",0,G23))</f>
      </c>
      <c r="I23" s="15"/>
      <c r="J23" s="11">
        <f>IF(H23="","",MIN(MAX(H23,'Parametreler'!$C$9*IF(E23="",30,E23)),'Parametreler'!$C$10*IF(E23="",30,E23)))</f>
      </c>
      <c r="K23" s="11">
        <f>IF(J23="","",ROUND(J23*'Parametreler'!$C$12,2))</f>
      </c>
      <c r="L23" s="11">
        <f>IF(J23="","",ROUND(J23*'Parametreler'!$C$13,2))</f>
      </c>
      <c r="M23" s="10"/>
      <c r="N23" s="10"/>
      <c r="O23" s="11">
        <f>IF(H23="","",H23-K23-L23-IF(M23="",0,M23)-IF(N23="",0,N23))</f>
      </c>
      <c r="P23" s="10"/>
      <c r="Q23" s="11">
        <f>IF(O23="","",O23-IF(P23="",0,P23))</f>
      </c>
      <c r="R23" s="11">
        <f>IF(J23="","",ROUND(J23*('Parametreler'!$C$14-IF(I23="5 puan (imalat)",'Parametreler'!$C$16,IF(I23="2 puan (imalat dışı)",'Parametreler'!$C$17,0))),2))</f>
      </c>
      <c r="S23" s="11">
        <f>IF(J23="","",ROUND(J23*'Parametreler'!$C$15,2))</f>
      </c>
      <c r="T23" s="11">
        <f>IF(H23="","",H23+R23+S23)</f>
      </c>
    </row>
    <row r="24" ht="18" customHeight="1" spans="1:20" x14ac:dyDescent="0.25">
      <c r="A24" s="6">
        <v>19</v>
      </c>
      <c r="B24" s="13"/>
      <c r="C24" s="13"/>
      <c r="D24" s="13"/>
      <c r="E24" s="14"/>
      <c r="F24" s="10"/>
      <c r="G24" s="10"/>
      <c r="H24" s="11">
        <f>IF(OR(C24="",F24=""),"",F24+IF(G24="",0,G24))</f>
      </c>
      <c r="I24" s="15"/>
      <c r="J24" s="11">
        <f>IF(H24="","",MIN(MAX(H24,'Parametreler'!$C$9*IF(E24="",30,E24)),'Parametreler'!$C$10*IF(E24="",30,E24)))</f>
      </c>
      <c r="K24" s="11">
        <f>IF(J24="","",ROUND(J24*'Parametreler'!$C$12,2))</f>
      </c>
      <c r="L24" s="11">
        <f>IF(J24="","",ROUND(J24*'Parametreler'!$C$13,2))</f>
      </c>
      <c r="M24" s="10"/>
      <c r="N24" s="10"/>
      <c r="O24" s="11">
        <f>IF(H24="","",H24-K24-L24-IF(M24="",0,M24)-IF(N24="",0,N24))</f>
      </c>
      <c r="P24" s="10"/>
      <c r="Q24" s="11">
        <f>IF(O24="","",O24-IF(P24="",0,P24))</f>
      </c>
      <c r="R24" s="11">
        <f>IF(J24="","",ROUND(J24*('Parametreler'!$C$14-IF(I24="5 puan (imalat)",'Parametreler'!$C$16,IF(I24="2 puan (imalat dışı)",'Parametreler'!$C$17,0))),2))</f>
      </c>
      <c r="S24" s="11">
        <f>IF(J24="","",ROUND(J24*'Parametreler'!$C$15,2))</f>
      </c>
      <c r="T24" s="11">
        <f>IF(H24="","",H24+R24+S24)</f>
      </c>
    </row>
    <row r="25" ht="18" customHeight="1" spans="1:20" x14ac:dyDescent="0.25">
      <c r="A25" s="6">
        <v>20</v>
      </c>
      <c r="B25" s="13"/>
      <c r="C25" s="13"/>
      <c r="D25" s="13"/>
      <c r="E25" s="14"/>
      <c r="F25" s="10"/>
      <c r="G25" s="10"/>
      <c r="H25" s="11">
        <f>IF(OR(C25="",F25=""),"",F25+IF(G25="",0,G25))</f>
      </c>
      <c r="I25" s="15"/>
      <c r="J25" s="11">
        <f>IF(H25="","",MIN(MAX(H25,'Parametreler'!$C$9*IF(E25="",30,E25)),'Parametreler'!$C$10*IF(E25="",30,E25)))</f>
      </c>
      <c r="K25" s="11">
        <f>IF(J25="","",ROUND(J25*'Parametreler'!$C$12,2))</f>
      </c>
      <c r="L25" s="11">
        <f>IF(J25="","",ROUND(J25*'Parametreler'!$C$13,2))</f>
      </c>
      <c r="M25" s="10"/>
      <c r="N25" s="10"/>
      <c r="O25" s="11">
        <f>IF(H25="","",H25-K25-L25-IF(M25="",0,M25)-IF(N25="",0,N25))</f>
      </c>
      <c r="P25" s="10"/>
      <c r="Q25" s="11">
        <f>IF(O25="","",O25-IF(P25="",0,P25))</f>
      </c>
      <c r="R25" s="11">
        <f>IF(J25="","",ROUND(J25*('Parametreler'!$C$14-IF(I25="5 puan (imalat)",'Parametreler'!$C$16,IF(I25="2 puan (imalat dışı)",'Parametreler'!$C$17,0))),2))</f>
      </c>
      <c r="S25" s="11">
        <f>IF(J25="","",ROUND(J25*'Parametreler'!$C$15,2))</f>
      </c>
      <c r="T25" s="11">
        <f>IF(H25="","",H25+R25+S25)</f>
      </c>
    </row>
    <row r="26" ht="18" customHeight="1" spans="1:20" x14ac:dyDescent="0.25">
      <c r="A26" s="6">
        <v>21</v>
      </c>
      <c r="B26" s="13"/>
      <c r="C26" s="13"/>
      <c r="D26" s="13"/>
      <c r="E26" s="14"/>
      <c r="F26" s="10"/>
      <c r="G26" s="10"/>
      <c r="H26" s="11">
        <f>IF(OR(C26="",F26=""),"",F26+IF(G26="",0,G26))</f>
      </c>
      <c r="I26" s="15"/>
      <c r="J26" s="11">
        <f>IF(H26="","",MIN(MAX(H26,'Parametreler'!$C$9*IF(E26="",30,E26)),'Parametreler'!$C$10*IF(E26="",30,E26)))</f>
      </c>
      <c r="K26" s="11">
        <f>IF(J26="","",ROUND(J26*'Parametreler'!$C$12,2))</f>
      </c>
      <c r="L26" s="11">
        <f>IF(J26="","",ROUND(J26*'Parametreler'!$C$13,2))</f>
      </c>
      <c r="M26" s="10"/>
      <c r="N26" s="10"/>
      <c r="O26" s="11">
        <f>IF(H26="","",H26-K26-L26-IF(M26="",0,M26)-IF(N26="",0,N26))</f>
      </c>
      <c r="P26" s="10"/>
      <c r="Q26" s="11">
        <f>IF(O26="","",O26-IF(P26="",0,P26))</f>
      </c>
      <c r="R26" s="11">
        <f>IF(J26="","",ROUND(J26*('Parametreler'!$C$14-IF(I26="5 puan (imalat)",'Parametreler'!$C$16,IF(I26="2 puan (imalat dışı)",'Parametreler'!$C$17,0))),2))</f>
      </c>
      <c r="S26" s="11">
        <f>IF(J26="","",ROUND(J26*'Parametreler'!$C$15,2))</f>
      </c>
      <c r="T26" s="11">
        <f>IF(H26="","",H26+R26+S26)</f>
      </c>
    </row>
    <row r="27" ht="18" customHeight="1" spans="1:20" x14ac:dyDescent="0.25">
      <c r="A27" s="6">
        <v>22</v>
      </c>
      <c r="B27" s="13"/>
      <c r="C27" s="13"/>
      <c r="D27" s="13"/>
      <c r="E27" s="14"/>
      <c r="F27" s="10"/>
      <c r="G27" s="10"/>
      <c r="H27" s="11">
        <f>IF(OR(C27="",F27=""),"",F27+IF(G27="",0,G27))</f>
      </c>
      <c r="I27" s="15"/>
      <c r="J27" s="11">
        <f>IF(H27="","",MIN(MAX(H27,'Parametreler'!$C$9*IF(E27="",30,E27)),'Parametreler'!$C$10*IF(E27="",30,E27)))</f>
      </c>
      <c r="K27" s="11">
        <f>IF(J27="","",ROUND(J27*'Parametreler'!$C$12,2))</f>
      </c>
      <c r="L27" s="11">
        <f>IF(J27="","",ROUND(J27*'Parametreler'!$C$13,2))</f>
      </c>
      <c r="M27" s="10"/>
      <c r="N27" s="10"/>
      <c r="O27" s="11">
        <f>IF(H27="","",H27-K27-L27-IF(M27="",0,M27)-IF(N27="",0,N27))</f>
      </c>
      <c r="P27" s="10"/>
      <c r="Q27" s="11">
        <f>IF(O27="","",O27-IF(P27="",0,P27))</f>
      </c>
      <c r="R27" s="11">
        <f>IF(J27="","",ROUND(J27*('Parametreler'!$C$14-IF(I27="5 puan (imalat)",'Parametreler'!$C$16,IF(I27="2 puan (imalat dışı)",'Parametreler'!$C$17,0))),2))</f>
      </c>
      <c r="S27" s="11">
        <f>IF(J27="","",ROUND(J27*'Parametreler'!$C$15,2))</f>
      </c>
      <c r="T27" s="11">
        <f>IF(H27="","",H27+R27+S27)</f>
      </c>
    </row>
    <row r="28" ht="18" customHeight="1" spans="1:20" x14ac:dyDescent="0.25">
      <c r="A28" s="6">
        <v>23</v>
      </c>
      <c r="B28" s="13"/>
      <c r="C28" s="13"/>
      <c r="D28" s="13"/>
      <c r="E28" s="14"/>
      <c r="F28" s="10"/>
      <c r="G28" s="10"/>
      <c r="H28" s="11">
        <f>IF(OR(C28="",F28=""),"",F28+IF(G28="",0,G28))</f>
      </c>
      <c r="I28" s="15"/>
      <c r="J28" s="11">
        <f>IF(H28="","",MIN(MAX(H28,'Parametreler'!$C$9*IF(E28="",30,E28)),'Parametreler'!$C$10*IF(E28="",30,E28)))</f>
      </c>
      <c r="K28" s="11">
        <f>IF(J28="","",ROUND(J28*'Parametreler'!$C$12,2))</f>
      </c>
      <c r="L28" s="11">
        <f>IF(J28="","",ROUND(J28*'Parametreler'!$C$13,2))</f>
      </c>
      <c r="M28" s="10"/>
      <c r="N28" s="10"/>
      <c r="O28" s="11">
        <f>IF(H28="","",H28-K28-L28-IF(M28="",0,M28)-IF(N28="",0,N28))</f>
      </c>
      <c r="P28" s="10"/>
      <c r="Q28" s="11">
        <f>IF(O28="","",O28-IF(P28="",0,P28))</f>
      </c>
      <c r="R28" s="11">
        <f>IF(J28="","",ROUND(J28*('Parametreler'!$C$14-IF(I28="5 puan (imalat)",'Parametreler'!$C$16,IF(I28="2 puan (imalat dışı)",'Parametreler'!$C$17,0))),2))</f>
      </c>
      <c r="S28" s="11">
        <f>IF(J28="","",ROUND(J28*'Parametreler'!$C$15,2))</f>
      </c>
      <c r="T28" s="11">
        <f>IF(H28="","",H28+R28+S28)</f>
      </c>
    </row>
    <row r="29" ht="18" customHeight="1" spans="1:20" x14ac:dyDescent="0.25">
      <c r="A29" s="6">
        <v>24</v>
      </c>
      <c r="B29" s="13"/>
      <c r="C29" s="13"/>
      <c r="D29" s="13"/>
      <c r="E29" s="14"/>
      <c r="F29" s="10"/>
      <c r="G29" s="10"/>
      <c r="H29" s="11">
        <f>IF(OR(C29="",F29=""),"",F29+IF(G29="",0,G29))</f>
      </c>
      <c r="I29" s="15"/>
      <c r="J29" s="11">
        <f>IF(H29="","",MIN(MAX(H29,'Parametreler'!$C$9*IF(E29="",30,E29)),'Parametreler'!$C$10*IF(E29="",30,E29)))</f>
      </c>
      <c r="K29" s="11">
        <f>IF(J29="","",ROUND(J29*'Parametreler'!$C$12,2))</f>
      </c>
      <c r="L29" s="11">
        <f>IF(J29="","",ROUND(J29*'Parametreler'!$C$13,2))</f>
      </c>
      <c r="M29" s="10"/>
      <c r="N29" s="10"/>
      <c r="O29" s="11">
        <f>IF(H29="","",H29-K29-L29-IF(M29="",0,M29)-IF(N29="",0,N29))</f>
      </c>
      <c r="P29" s="10"/>
      <c r="Q29" s="11">
        <f>IF(O29="","",O29-IF(P29="",0,P29))</f>
      </c>
      <c r="R29" s="11">
        <f>IF(J29="","",ROUND(J29*('Parametreler'!$C$14-IF(I29="5 puan (imalat)",'Parametreler'!$C$16,IF(I29="2 puan (imalat dışı)",'Parametreler'!$C$17,0))),2))</f>
      </c>
      <c r="S29" s="11">
        <f>IF(J29="","",ROUND(J29*'Parametreler'!$C$15,2))</f>
      </c>
      <c r="T29" s="11">
        <f>IF(H29="","",H29+R29+S29)</f>
      </c>
    </row>
    <row r="30" ht="18" customHeight="1" spans="1:20" x14ac:dyDescent="0.25">
      <c r="A30" s="6">
        <v>25</v>
      </c>
      <c r="B30" s="13"/>
      <c r="C30" s="13"/>
      <c r="D30" s="13"/>
      <c r="E30" s="14"/>
      <c r="F30" s="10"/>
      <c r="G30" s="10"/>
      <c r="H30" s="11">
        <f>IF(OR(C30="",F30=""),"",F30+IF(G30="",0,G30))</f>
      </c>
      <c r="I30" s="15"/>
      <c r="J30" s="11">
        <f>IF(H30="","",MIN(MAX(H30,'Parametreler'!$C$9*IF(E30="",30,E30)),'Parametreler'!$C$10*IF(E30="",30,E30)))</f>
      </c>
      <c r="K30" s="11">
        <f>IF(J30="","",ROUND(J30*'Parametreler'!$C$12,2))</f>
      </c>
      <c r="L30" s="11">
        <f>IF(J30="","",ROUND(J30*'Parametreler'!$C$13,2))</f>
      </c>
      <c r="M30" s="10"/>
      <c r="N30" s="10"/>
      <c r="O30" s="11">
        <f>IF(H30="","",H30-K30-L30-IF(M30="",0,M30)-IF(N30="",0,N30))</f>
      </c>
      <c r="P30" s="10"/>
      <c r="Q30" s="11">
        <f>IF(O30="","",O30-IF(P30="",0,P30))</f>
      </c>
      <c r="R30" s="11">
        <f>IF(J30="","",ROUND(J30*('Parametreler'!$C$14-IF(I30="5 puan (imalat)",'Parametreler'!$C$16,IF(I30="2 puan (imalat dışı)",'Parametreler'!$C$17,0))),2))</f>
      </c>
      <c r="S30" s="11">
        <f>IF(J30="","",ROUND(J30*'Parametreler'!$C$15,2))</f>
      </c>
      <c r="T30" s="11">
        <f>IF(H30="","",H30+R30+S30)</f>
      </c>
    </row>
    <row r="31" ht="18" customHeight="1" spans="1:20" x14ac:dyDescent="0.25">
      <c r="A31" s="6">
        <v>26</v>
      </c>
      <c r="B31" s="13"/>
      <c r="C31" s="13"/>
      <c r="D31" s="13"/>
      <c r="E31" s="14"/>
      <c r="F31" s="10"/>
      <c r="G31" s="10"/>
      <c r="H31" s="11">
        <f>IF(OR(C31="",F31=""),"",F31+IF(G31="",0,G31))</f>
      </c>
      <c r="I31" s="15"/>
      <c r="J31" s="11">
        <f>IF(H31="","",MIN(MAX(H31,'Parametreler'!$C$9*IF(E31="",30,E31)),'Parametreler'!$C$10*IF(E31="",30,E31)))</f>
      </c>
      <c r="K31" s="11">
        <f>IF(J31="","",ROUND(J31*'Parametreler'!$C$12,2))</f>
      </c>
      <c r="L31" s="11">
        <f>IF(J31="","",ROUND(J31*'Parametreler'!$C$13,2))</f>
      </c>
      <c r="M31" s="10"/>
      <c r="N31" s="10"/>
      <c r="O31" s="11">
        <f>IF(H31="","",H31-K31-L31-IF(M31="",0,M31)-IF(N31="",0,N31))</f>
      </c>
      <c r="P31" s="10"/>
      <c r="Q31" s="11">
        <f>IF(O31="","",O31-IF(P31="",0,P31))</f>
      </c>
      <c r="R31" s="11">
        <f>IF(J31="","",ROUND(J31*('Parametreler'!$C$14-IF(I31="5 puan (imalat)",'Parametreler'!$C$16,IF(I31="2 puan (imalat dışı)",'Parametreler'!$C$17,0))),2))</f>
      </c>
      <c r="S31" s="11">
        <f>IF(J31="","",ROUND(J31*'Parametreler'!$C$15,2))</f>
      </c>
      <c r="T31" s="11">
        <f>IF(H31="","",H31+R31+S31)</f>
      </c>
    </row>
    <row r="32" ht="18" customHeight="1" spans="1:20" x14ac:dyDescent="0.25">
      <c r="A32" s="6">
        <v>27</v>
      </c>
      <c r="B32" s="13"/>
      <c r="C32" s="13"/>
      <c r="D32" s="13"/>
      <c r="E32" s="14"/>
      <c r="F32" s="10"/>
      <c r="G32" s="10"/>
      <c r="H32" s="11">
        <f>IF(OR(C32="",F32=""),"",F32+IF(G32="",0,G32))</f>
      </c>
      <c r="I32" s="15"/>
      <c r="J32" s="11">
        <f>IF(H32="","",MIN(MAX(H32,'Parametreler'!$C$9*IF(E32="",30,E32)),'Parametreler'!$C$10*IF(E32="",30,E32)))</f>
      </c>
      <c r="K32" s="11">
        <f>IF(J32="","",ROUND(J32*'Parametreler'!$C$12,2))</f>
      </c>
      <c r="L32" s="11">
        <f>IF(J32="","",ROUND(J32*'Parametreler'!$C$13,2))</f>
      </c>
      <c r="M32" s="10"/>
      <c r="N32" s="10"/>
      <c r="O32" s="11">
        <f>IF(H32="","",H32-K32-L32-IF(M32="",0,M32)-IF(N32="",0,N32))</f>
      </c>
      <c r="P32" s="10"/>
      <c r="Q32" s="11">
        <f>IF(O32="","",O32-IF(P32="",0,P32))</f>
      </c>
      <c r="R32" s="11">
        <f>IF(J32="","",ROUND(J32*('Parametreler'!$C$14-IF(I32="5 puan (imalat)",'Parametreler'!$C$16,IF(I32="2 puan (imalat dışı)",'Parametreler'!$C$17,0))),2))</f>
      </c>
      <c r="S32" s="11">
        <f>IF(J32="","",ROUND(J32*'Parametreler'!$C$15,2))</f>
      </c>
      <c r="T32" s="11">
        <f>IF(H32="","",H32+R32+S32)</f>
      </c>
    </row>
    <row r="33" ht="18" customHeight="1" spans="1:20" x14ac:dyDescent="0.25">
      <c r="A33" s="6">
        <v>28</v>
      </c>
      <c r="B33" s="13"/>
      <c r="C33" s="13"/>
      <c r="D33" s="13"/>
      <c r="E33" s="14"/>
      <c r="F33" s="10"/>
      <c r="G33" s="10"/>
      <c r="H33" s="11">
        <f>IF(OR(C33="",F33=""),"",F33+IF(G33="",0,G33))</f>
      </c>
      <c r="I33" s="15"/>
      <c r="J33" s="11">
        <f>IF(H33="","",MIN(MAX(H33,'Parametreler'!$C$9*IF(E33="",30,E33)),'Parametreler'!$C$10*IF(E33="",30,E33)))</f>
      </c>
      <c r="K33" s="11">
        <f>IF(J33="","",ROUND(J33*'Parametreler'!$C$12,2))</f>
      </c>
      <c r="L33" s="11">
        <f>IF(J33="","",ROUND(J33*'Parametreler'!$C$13,2))</f>
      </c>
      <c r="M33" s="10"/>
      <c r="N33" s="10"/>
      <c r="O33" s="11">
        <f>IF(H33="","",H33-K33-L33-IF(M33="",0,M33)-IF(N33="",0,N33))</f>
      </c>
      <c r="P33" s="10"/>
      <c r="Q33" s="11">
        <f>IF(O33="","",O33-IF(P33="",0,P33))</f>
      </c>
      <c r="R33" s="11">
        <f>IF(J33="","",ROUND(J33*('Parametreler'!$C$14-IF(I33="5 puan (imalat)",'Parametreler'!$C$16,IF(I33="2 puan (imalat dışı)",'Parametreler'!$C$17,0))),2))</f>
      </c>
      <c r="S33" s="11">
        <f>IF(J33="","",ROUND(J33*'Parametreler'!$C$15,2))</f>
      </c>
      <c r="T33" s="11">
        <f>IF(H33="","",H33+R33+S33)</f>
      </c>
    </row>
    <row r="34" ht="18" customHeight="1" spans="1:20" x14ac:dyDescent="0.25">
      <c r="A34" s="6">
        <v>29</v>
      </c>
      <c r="B34" s="13"/>
      <c r="C34" s="13"/>
      <c r="D34" s="13"/>
      <c r="E34" s="14"/>
      <c r="F34" s="10"/>
      <c r="G34" s="10"/>
      <c r="H34" s="11">
        <f>IF(OR(C34="",F34=""),"",F34+IF(G34="",0,G34))</f>
      </c>
      <c r="I34" s="15"/>
      <c r="J34" s="11">
        <f>IF(H34="","",MIN(MAX(H34,'Parametreler'!$C$9*IF(E34="",30,E34)),'Parametreler'!$C$10*IF(E34="",30,E34)))</f>
      </c>
      <c r="K34" s="11">
        <f>IF(J34="","",ROUND(J34*'Parametreler'!$C$12,2))</f>
      </c>
      <c r="L34" s="11">
        <f>IF(J34="","",ROUND(J34*'Parametreler'!$C$13,2))</f>
      </c>
      <c r="M34" s="10"/>
      <c r="N34" s="10"/>
      <c r="O34" s="11">
        <f>IF(H34="","",H34-K34-L34-IF(M34="",0,M34)-IF(N34="",0,N34))</f>
      </c>
      <c r="P34" s="10"/>
      <c r="Q34" s="11">
        <f>IF(O34="","",O34-IF(P34="",0,P34))</f>
      </c>
      <c r="R34" s="11">
        <f>IF(J34="","",ROUND(J34*('Parametreler'!$C$14-IF(I34="5 puan (imalat)",'Parametreler'!$C$16,IF(I34="2 puan (imalat dışı)",'Parametreler'!$C$17,0))),2))</f>
      </c>
      <c r="S34" s="11">
        <f>IF(J34="","",ROUND(J34*'Parametreler'!$C$15,2))</f>
      </c>
      <c r="T34" s="11">
        <f>IF(H34="","",H34+R34+S34)</f>
      </c>
    </row>
    <row r="35" ht="18" customHeight="1" spans="1:20" x14ac:dyDescent="0.25">
      <c r="A35" s="6">
        <v>30</v>
      </c>
      <c r="B35" s="13"/>
      <c r="C35" s="13"/>
      <c r="D35" s="13"/>
      <c r="E35" s="14"/>
      <c r="F35" s="10"/>
      <c r="G35" s="10"/>
      <c r="H35" s="11">
        <f>IF(OR(C35="",F35=""),"",F35+IF(G35="",0,G35))</f>
      </c>
      <c r="I35" s="15"/>
      <c r="J35" s="11">
        <f>IF(H35="","",MIN(MAX(H35,'Parametreler'!$C$9*IF(E35="",30,E35)),'Parametreler'!$C$10*IF(E35="",30,E35)))</f>
      </c>
      <c r="K35" s="11">
        <f>IF(J35="","",ROUND(J35*'Parametreler'!$C$12,2))</f>
      </c>
      <c r="L35" s="11">
        <f>IF(J35="","",ROUND(J35*'Parametreler'!$C$13,2))</f>
      </c>
      <c r="M35" s="10"/>
      <c r="N35" s="10"/>
      <c r="O35" s="11">
        <f>IF(H35="","",H35-K35-L35-IF(M35="",0,M35)-IF(N35="",0,N35))</f>
      </c>
      <c r="P35" s="10"/>
      <c r="Q35" s="11">
        <f>IF(O35="","",O35-IF(P35="",0,P35))</f>
      </c>
      <c r="R35" s="11">
        <f>IF(J35="","",ROUND(J35*('Parametreler'!$C$14-IF(I35="5 puan (imalat)",'Parametreler'!$C$16,IF(I35="2 puan (imalat dışı)",'Parametreler'!$C$17,0))),2))</f>
      </c>
      <c r="S35" s="11">
        <f>IF(J35="","",ROUND(J35*'Parametreler'!$C$15,2))</f>
      </c>
      <c r="T35" s="11">
        <f>IF(H35="","",H35+R35+S35)</f>
      </c>
    </row>
    <row r="36" ht="18" customHeight="1" spans="1:20" x14ac:dyDescent="0.25">
      <c r="A36" s="6">
        <v>31</v>
      </c>
      <c r="B36" s="13"/>
      <c r="C36" s="13"/>
      <c r="D36" s="13"/>
      <c r="E36" s="14"/>
      <c r="F36" s="10"/>
      <c r="G36" s="10"/>
      <c r="H36" s="11">
        <f>IF(OR(C36="",F36=""),"",F36+IF(G36="",0,G36))</f>
      </c>
      <c r="I36" s="15"/>
      <c r="J36" s="11">
        <f>IF(H36="","",MIN(MAX(H36,'Parametreler'!$C$9*IF(E36="",30,E36)),'Parametreler'!$C$10*IF(E36="",30,E36)))</f>
      </c>
      <c r="K36" s="11">
        <f>IF(J36="","",ROUND(J36*'Parametreler'!$C$12,2))</f>
      </c>
      <c r="L36" s="11">
        <f>IF(J36="","",ROUND(J36*'Parametreler'!$C$13,2))</f>
      </c>
      <c r="M36" s="10"/>
      <c r="N36" s="10"/>
      <c r="O36" s="11">
        <f>IF(H36="","",H36-K36-L36-IF(M36="",0,M36)-IF(N36="",0,N36))</f>
      </c>
      <c r="P36" s="10"/>
      <c r="Q36" s="11">
        <f>IF(O36="","",O36-IF(P36="",0,P36))</f>
      </c>
      <c r="R36" s="11">
        <f>IF(J36="","",ROUND(J36*('Parametreler'!$C$14-IF(I36="5 puan (imalat)",'Parametreler'!$C$16,IF(I36="2 puan (imalat dışı)",'Parametreler'!$C$17,0))),2))</f>
      </c>
      <c r="S36" s="11">
        <f>IF(J36="","",ROUND(J36*'Parametreler'!$C$15,2))</f>
      </c>
      <c r="T36" s="11">
        <f>IF(H36="","",H36+R36+S36)</f>
      </c>
    </row>
    <row r="37" ht="18" customHeight="1" spans="1:20" x14ac:dyDescent="0.25">
      <c r="A37" s="6">
        <v>32</v>
      </c>
      <c r="B37" s="13"/>
      <c r="C37" s="13"/>
      <c r="D37" s="13"/>
      <c r="E37" s="14"/>
      <c r="F37" s="10"/>
      <c r="G37" s="10"/>
      <c r="H37" s="11">
        <f>IF(OR(C37="",F37=""),"",F37+IF(G37="",0,G37))</f>
      </c>
      <c r="I37" s="15"/>
      <c r="J37" s="11">
        <f>IF(H37="","",MIN(MAX(H37,'Parametreler'!$C$9*IF(E37="",30,E37)),'Parametreler'!$C$10*IF(E37="",30,E37)))</f>
      </c>
      <c r="K37" s="11">
        <f>IF(J37="","",ROUND(J37*'Parametreler'!$C$12,2))</f>
      </c>
      <c r="L37" s="11">
        <f>IF(J37="","",ROUND(J37*'Parametreler'!$C$13,2))</f>
      </c>
      <c r="M37" s="10"/>
      <c r="N37" s="10"/>
      <c r="O37" s="11">
        <f>IF(H37="","",H37-K37-L37-IF(M37="",0,M37)-IF(N37="",0,N37))</f>
      </c>
      <c r="P37" s="10"/>
      <c r="Q37" s="11">
        <f>IF(O37="","",O37-IF(P37="",0,P37))</f>
      </c>
      <c r="R37" s="11">
        <f>IF(J37="","",ROUND(J37*('Parametreler'!$C$14-IF(I37="5 puan (imalat)",'Parametreler'!$C$16,IF(I37="2 puan (imalat dışı)",'Parametreler'!$C$17,0))),2))</f>
      </c>
      <c r="S37" s="11">
        <f>IF(J37="","",ROUND(J37*'Parametreler'!$C$15,2))</f>
      </c>
      <c r="T37" s="11">
        <f>IF(H37="","",H37+R37+S37)</f>
      </c>
    </row>
    <row r="38" ht="18" customHeight="1" spans="1:20" x14ac:dyDescent="0.25">
      <c r="A38" s="6">
        <v>33</v>
      </c>
      <c r="B38" s="13"/>
      <c r="C38" s="13"/>
      <c r="D38" s="13"/>
      <c r="E38" s="14"/>
      <c r="F38" s="10"/>
      <c r="G38" s="10"/>
      <c r="H38" s="11">
        <f>IF(OR(C38="",F38=""),"",F38+IF(G38="",0,G38))</f>
      </c>
      <c r="I38" s="15"/>
      <c r="J38" s="11">
        <f>IF(H38="","",MIN(MAX(H38,'Parametreler'!$C$9*IF(E38="",30,E38)),'Parametreler'!$C$10*IF(E38="",30,E38)))</f>
      </c>
      <c r="K38" s="11">
        <f>IF(J38="","",ROUND(J38*'Parametreler'!$C$12,2))</f>
      </c>
      <c r="L38" s="11">
        <f>IF(J38="","",ROUND(J38*'Parametreler'!$C$13,2))</f>
      </c>
      <c r="M38" s="10"/>
      <c r="N38" s="10"/>
      <c r="O38" s="11">
        <f>IF(H38="","",H38-K38-L38-IF(M38="",0,M38)-IF(N38="",0,N38))</f>
      </c>
      <c r="P38" s="10"/>
      <c r="Q38" s="11">
        <f>IF(O38="","",O38-IF(P38="",0,P38))</f>
      </c>
      <c r="R38" s="11">
        <f>IF(J38="","",ROUND(J38*('Parametreler'!$C$14-IF(I38="5 puan (imalat)",'Parametreler'!$C$16,IF(I38="2 puan (imalat dışı)",'Parametreler'!$C$17,0))),2))</f>
      </c>
      <c r="S38" s="11">
        <f>IF(J38="","",ROUND(J38*'Parametreler'!$C$15,2))</f>
      </c>
      <c r="T38" s="11">
        <f>IF(H38="","",H38+R38+S38)</f>
      </c>
    </row>
    <row r="39" ht="18" customHeight="1" spans="1:20" x14ac:dyDescent="0.25">
      <c r="A39" s="6">
        <v>34</v>
      </c>
      <c r="B39" s="13"/>
      <c r="C39" s="13"/>
      <c r="D39" s="13"/>
      <c r="E39" s="14"/>
      <c r="F39" s="10"/>
      <c r="G39" s="10"/>
      <c r="H39" s="11">
        <f>IF(OR(C39="",F39=""),"",F39+IF(G39="",0,G39))</f>
      </c>
      <c r="I39" s="15"/>
      <c r="J39" s="11">
        <f>IF(H39="","",MIN(MAX(H39,'Parametreler'!$C$9*IF(E39="",30,E39)),'Parametreler'!$C$10*IF(E39="",30,E39)))</f>
      </c>
      <c r="K39" s="11">
        <f>IF(J39="","",ROUND(J39*'Parametreler'!$C$12,2))</f>
      </c>
      <c r="L39" s="11">
        <f>IF(J39="","",ROUND(J39*'Parametreler'!$C$13,2))</f>
      </c>
      <c r="M39" s="10"/>
      <c r="N39" s="10"/>
      <c r="O39" s="11">
        <f>IF(H39="","",H39-K39-L39-IF(M39="",0,M39)-IF(N39="",0,N39))</f>
      </c>
      <c r="P39" s="10"/>
      <c r="Q39" s="11">
        <f>IF(O39="","",O39-IF(P39="",0,P39))</f>
      </c>
      <c r="R39" s="11">
        <f>IF(J39="","",ROUND(J39*('Parametreler'!$C$14-IF(I39="5 puan (imalat)",'Parametreler'!$C$16,IF(I39="2 puan (imalat dışı)",'Parametreler'!$C$17,0))),2))</f>
      </c>
      <c r="S39" s="11">
        <f>IF(J39="","",ROUND(J39*'Parametreler'!$C$15,2))</f>
      </c>
      <c r="T39" s="11">
        <f>IF(H39="","",H39+R39+S39)</f>
      </c>
    </row>
    <row r="40" ht="18" customHeight="1" spans="1:20" x14ac:dyDescent="0.25">
      <c r="A40" s="6">
        <v>35</v>
      </c>
      <c r="B40" s="13"/>
      <c r="C40" s="13"/>
      <c r="D40" s="13"/>
      <c r="E40" s="14"/>
      <c r="F40" s="10"/>
      <c r="G40" s="10"/>
      <c r="H40" s="11">
        <f>IF(OR(C40="",F40=""),"",F40+IF(G40="",0,G40))</f>
      </c>
      <c r="I40" s="15"/>
      <c r="J40" s="11">
        <f>IF(H40="","",MIN(MAX(H40,'Parametreler'!$C$9*IF(E40="",30,E40)),'Parametreler'!$C$10*IF(E40="",30,E40)))</f>
      </c>
      <c r="K40" s="11">
        <f>IF(J40="","",ROUND(J40*'Parametreler'!$C$12,2))</f>
      </c>
      <c r="L40" s="11">
        <f>IF(J40="","",ROUND(J40*'Parametreler'!$C$13,2))</f>
      </c>
      <c r="M40" s="10"/>
      <c r="N40" s="10"/>
      <c r="O40" s="11">
        <f>IF(H40="","",H40-K40-L40-IF(M40="",0,M40)-IF(N40="",0,N40))</f>
      </c>
      <c r="P40" s="10"/>
      <c r="Q40" s="11">
        <f>IF(O40="","",O40-IF(P40="",0,P40))</f>
      </c>
      <c r="R40" s="11">
        <f>IF(J40="","",ROUND(J40*('Parametreler'!$C$14-IF(I40="5 puan (imalat)",'Parametreler'!$C$16,IF(I40="2 puan (imalat dışı)",'Parametreler'!$C$17,0))),2))</f>
      </c>
      <c r="S40" s="11">
        <f>IF(J40="","",ROUND(J40*'Parametreler'!$C$15,2))</f>
      </c>
      <c r="T40" s="11">
        <f>IF(H40="","",H40+R40+S40)</f>
      </c>
    </row>
    <row r="41" ht="18" customHeight="1" spans="1:20" x14ac:dyDescent="0.25">
      <c r="A41" s="6">
        <v>36</v>
      </c>
      <c r="B41" s="13"/>
      <c r="C41" s="13"/>
      <c r="D41" s="13"/>
      <c r="E41" s="14"/>
      <c r="F41" s="10"/>
      <c r="G41" s="10"/>
      <c r="H41" s="11">
        <f>IF(OR(C41="",F41=""),"",F41+IF(G41="",0,G41))</f>
      </c>
      <c r="I41" s="15"/>
      <c r="J41" s="11">
        <f>IF(H41="","",MIN(MAX(H41,'Parametreler'!$C$9*IF(E41="",30,E41)),'Parametreler'!$C$10*IF(E41="",30,E41)))</f>
      </c>
      <c r="K41" s="11">
        <f>IF(J41="","",ROUND(J41*'Parametreler'!$C$12,2))</f>
      </c>
      <c r="L41" s="11">
        <f>IF(J41="","",ROUND(J41*'Parametreler'!$C$13,2))</f>
      </c>
      <c r="M41" s="10"/>
      <c r="N41" s="10"/>
      <c r="O41" s="11">
        <f>IF(H41="","",H41-K41-L41-IF(M41="",0,M41)-IF(N41="",0,N41))</f>
      </c>
      <c r="P41" s="10"/>
      <c r="Q41" s="11">
        <f>IF(O41="","",O41-IF(P41="",0,P41))</f>
      </c>
      <c r="R41" s="11">
        <f>IF(J41="","",ROUND(J41*('Parametreler'!$C$14-IF(I41="5 puan (imalat)",'Parametreler'!$C$16,IF(I41="2 puan (imalat dışı)",'Parametreler'!$C$17,0))),2))</f>
      </c>
      <c r="S41" s="11">
        <f>IF(J41="","",ROUND(J41*'Parametreler'!$C$15,2))</f>
      </c>
      <c r="T41" s="11">
        <f>IF(H41="","",H41+R41+S41)</f>
      </c>
    </row>
    <row r="42" ht="18" customHeight="1" spans="1:20" x14ac:dyDescent="0.25">
      <c r="A42" s="6">
        <v>37</v>
      </c>
      <c r="B42" s="13"/>
      <c r="C42" s="13"/>
      <c r="D42" s="13"/>
      <c r="E42" s="14"/>
      <c r="F42" s="10"/>
      <c r="G42" s="10"/>
      <c r="H42" s="11">
        <f>IF(OR(C42="",F42=""),"",F42+IF(G42="",0,G42))</f>
      </c>
      <c r="I42" s="15"/>
      <c r="J42" s="11">
        <f>IF(H42="","",MIN(MAX(H42,'Parametreler'!$C$9*IF(E42="",30,E42)),'Parametreler'!$C$10*IF(E42="",30,E42)))</f>
      </c>
      <c r="K42" s="11">
        <f>IF(J42="","",ROUND(J42*'Parametreler'!$C$12,2))</f>
      </c>
      <c r="L42" s="11">
        <f>IF(J42="","",ROUND(J42*'Parametreler'!$C$13,2))</f>
      </c>
      <c r="M42" s="10"/>
      <c r="N42" s="10"/>
      <c r="O42" s="11">
        <f>IF(H42="","",H42-K42-L42-IF(M42="",0,M42)-IF(N42="",0,N42))</f>
      </c>
      <c r="P42" s="10"/>
      <c r="Q42" s="11">
        <f>IF(O42="","",O42-IF(P42="",0,P42))</f>
      </c>
      <c r="R42" s="11">
        <f>IF(J42="","",ROUND(J42*('Parametreler'!$C$14-IF(I42="5 puan (imalat)",'Parametreler'!$C$16,IF(I42="2 puan (imalat dışı)",'Parametreler'!$C$17,0))),2))</f>
      </c>
      <c r="S42" s="11">
        <f>IF(J42="","",ROUND(J42*'Parametreler'!$C$15,2))</f>
      </c>
      <c r="T42" s="11">
        <f>IF(H42="","",H42+R42+S42)</f>
      </c>
    </row>
    <row r="43" ht="18" customHeight="1" spans="1:20" x14ac:dyDescent="0.25">
      <c r="A43" s="6">
        <v>38</v>
      </c>
      <c r="B43" s="13"/>
      <c r="C43" s="13"/>
      <c r="D43" s="13"/>
      <c r="E43" s="14"/>
      <c r="F43" s="10"/>
      <c r="G43" s="10"/>
      <c r="H43" s="11">
        <f>IF(OR(C43="",F43=""),"",F43+IF(G43="",0,G43))</f>
      </c>
      <c r="I43" s="15"/>
      <c r="J43" s="11">
        <f>IF(H43="","",MIN(MAX(H43,'Parametreler'!$C$9*IF(E43="",30,E43)),'Parametreler'!$C$10*IF(E43="",30,E43)))</f>
      </c>
      <c r="K43" s="11">
        <f>IF(J43="","",ROUND(J43*'Parametreler'!$C$12,2))</f>
      </c>
      <c r="L43" s="11">
        <f>IF(J43="","",ROUND(J43*'Parametreler'!$C$13,2))</f>
      </c>
      <c r="M43" s="10"/>
      <c r="N43" s="10"/>
      <c r="O43" s="11">
        <f>IF(H43="","",H43-K43-L43-IF(M43="",0,M43)-IF(N43="",0,N43))</f>
      </c>
      <c r="P43" s="10"/>
      <c r="Q43" s="11">
        <f>IF(O43="","",O43-IF(P43="",0,P43))</f>
      </c>
      <c r="R43" s="11">
        <f>IF(J43="","",ROUND(J43*('Parametreler'!$C$14-IF(I43="5 puan (imalat)",'Parametreler'!$C$16,IF(I43="2 puan (imalat dışı)",'Parametreler'!$C$17,0))),2))</f>
      </c>
      <c r="S43" s="11">
        <f>IF(J43="","",ROUND(J43*'Parametreler'!$C$15,2))</f>
      </c>
      <c r="T43" s="11">
        <f>IF(H43="","",H43+R43+S43)</f>
      </c>
    </row>
    <row r="44" ht="18" customHeight="1" spans="1:20" x14ac:dyDescent="0.25">
      <c r="A44" s="6">
        <v>39</v>
      </c>
      <c r="B44" s="13"/>
      <c r="C44" s="13"/>
      <c r="D44" s="13"/>
      <c r="E44" s="14"/>
      <c r="F44" s="10"/>
      <c r="G44" s="10"/>
      <c r="H44" s="11">
        <f>IF(OR(C44="",F44=""),"",F44+IF(G44="",0,G44))</f>
      </c>
      <c r="I44" s="15"/>
      <c r="J44" s="11">
        <f>IF(H44="","",MIN(MAX(H44,'Parametreler'!$C$9*IF(E44="",30,E44)),'Parametreler'!$C$10*IF(E44="",30,E44)))</f>
      </c>
      <c r="K44" s="11">
        <f>IF(J44="","",ROUND(J44*'Parametreler'!$C$12,2))</f>
      </c>
      <c r="L44" s="11">
        <f>IF(J44="","",ROUND(J44*'Parametreler'!$C$13,2))</f>
      </c>
      <c r="M44" s="10"/>
      <c r="N44" s="10"/>
      <c r="O44" s="11">
        <f>IF(H44="","",H44-K44-L44-IF(M44="",0,M44)-IF(N44="",0,N44))</f>
      </c>
      <c r="P44" s="10"/>
      <c r="Q44" s="11">
        <f>IF(O44="","",O44-IF(P44="",0,P44))</f>
      </c>
      <c r="R44" s="11">
        <f>IF(J44="","",ROUND(J44*('Parametreler'!$C$14-IF(I44="5 puan (imalat)",'Parametreler'!$C$16,IF(I44="2 puan (imalat dışı)",'Parametreler'!$C$17,0))),2))</f>
      </c>
      <c r="S44" s="11">
        <f>IF(J44="","",ROUND(J44*'Parametreler'!$C$15,2))</f>
      </c>
      <c r="T44" s="11">
        <f>IF(H44="","",H44+R44+S44)</f>
      </c>
    </row>
    <row r="45" ht="18" customHeight="1" spans="1:20" x14ac:dyDescent="0.25">
      <c r="A45" s="6">
        <v>40</v>
      </c>
      <c r="B45" s="13"/>
      <c r="C45" s="13"/>
      <c r="D45" s="13"/>
      <c r="E45" s="14"/>
      <c r="F45" s="10"/>
      <c r="G45" s="10"/>
      <c r="H45" s="11">
        <f>IF(OR(C45="",F45=""),"",F45+IF(G45="",0,G45))</f>
      </c>
      <c r="I45" s="15"/>
      <c r="J45" s="11">
        <f>IF(H45="","",MIN(MAX(H45,'Parametreler'!$C$9*IF(E45="",30,E45)),'Parametreler'!$C$10*IF(E45="",30,E45)))</f>
      </c>
      <c r="K45" s="11">
        <f>IF(J45="","",ROUND(J45*'Parametreler'!$C$12,2))</f>
      </c>
      <c r="L45" s="11">
        <f>IF(J45="","",ROUND(J45*'Parametreler'!$C$13,2))</f>
      </c>
      <c r="M45" s="10"/>
      <c r="N45" s="10"/>
      <c r="O45" s="11">
        <f>IF(H45="","",H45-K45-L45-IF(M45="",0,M45)-IF(N45="",0,N45))</f>
      </c>
      <c r="P45" s="10"/>
      <c r="Q45" s="11">
        <f>IF(O45="","",O45-IF(P45="",0,P45))</f>
      </c>
      <c r="R45" s="11">
        <f>IF(J45="","",ROUND(J45*('Parametreler'!$C$14-IF(I45="5 puan (imalat)",'Parametreler'!$C$16,IF(I45="2 puan (imalat dışı)",'Parametreler'!$C$17,0))),2))</f>
      </c>
      <c r="S45" s="11">
        <f>IF(J45="","",ROUND(J45*'Parametreler'!$C$15,2))</f>
      </c>
      <c r="T45" s="11">
        <f>IF(H45="","",H45+R45+S45)</f>
      </c>
    </row>
    <row r="46" ht="18" customHeight="1" spans="1:20" x14ac:dyDescent="0.25">
      <c r="A46" s="6">
        <v>41</v>
      </c>
      <c r="B46" s="13"/>
      <c r="C46" s="13"/>
      <c r="D46" s="13"/>
      <c r="E46" s="14"/>
      <c r="F46" s="10"/>
      <c r="G46" s="10"/>
      <c r="H46" s="11">
        <f>IF(OR(C46="",F46=""),"",F46+IF(G46="",0,G46))</f>
      </c>
      <c r="I46" s="15"/>
      <c r="J46" s="11">
        <f>IF(H46="","",MIN(MAX(H46,'Parametreler'!$C$9*IF(E46="",30,E46)),'Parametreler'!$C$10*IF(E46="",30,E46)))</f>
      </c>
      <c r="K46" s="11">
        <f>IF(J46="","",ROUND(J46*'Parametreler'!$C$12,2))</f>
      </c>
      <c r="L46" s="11">
        <f>IF(J46="","",ROUND(J46*'Parametreler'!$C$13,2))</f>
      </c>
      <c r="M46" s="10"/>
      <c r="N46" s="10"/>
      <c r="O46" s="11">
        <f>IF(H46="","",H46-K46-L46-IF(M46="",0,M46)-IF(N46="",0,N46))</f>
      </c>
      <c r="P46" s="10"/>
      <c r="Q46" s="11">
        <f>IF(O46="","",O46-IF(P46="",0,P46))</f>
      </c>
      <c r="R46" s="11">
        <f>IF(J46="","",ROUND(J46*('Parametreler'!$C$14-IF(I46="5 puan (imalat)",'Parametreler'!$C$16,IF(I46="2 puan (imalat dışı)",'Parametreler'!$C$17,0))),2))</f>
      </c>
      <c r="S46" s="11">
        <f>IF(J46="","",ROUND(J46*'Parametreler'!$C$15,2))</f>
      </c>
      <c r="T46" s="11">
        <f>IF(H46="","",H46+R46+S46)</f>
      </c>
    </row>
    <row r="47" ht="18" customHeight="1" spans="1:20" x14ac:dyDescent="0.25">
      <c r="A47" s="6">
        <v>42</v>
      </c>
      <c r="B47" s="13"/>
      <c r="C47" s="13"/>
      <c r="D47" s="13"/>
      <c r="E47" s="14"/>
      <c r="F47" s="10"/>
      <c r="G47" s="10"/>
      <c r="H47" s="11">
        <f>IF(OR(C47="",F47=""),"",F47+IF(G47="",0,G47))</f>
      </c>
      <c r="I47" s="15"/>
      <c r="J47" s="11">
        <f>IF(H47="","",MIN(MAX(H47,'Parametreler'!$C$9*IF(E47="",30,E47)),'Parametreler'!$C$10*IF(E47="",30,E47)))</f>
      </c>
      <c r="K47" s="11">
        <f>IF(J47="","",ROUND(J47*'Parametreler'!$C$12,2))</f>
      </c>
      <c r="L47" s="11">
        <f>IF(J47="","",ROUND(J47*'Parametreler'!$C$13,2))</f>
      </c>
      <c r="M47" s="10"/>
      <c r="N47" s="10"/>
      <c r="O47" s="11">
        <f>IF(H47="","",H47-K47-L47-IF(M47="",0,M47)-IF(N47="",0,N47))</f>
      </c>
      <c r="P47" s="10"/>
      <c r="Q47" s="11">
        <f>IF(O47="","",O47-IF(P47="",0,P47))</f>
      </c>
      <c r="R47" s="11">
        <f>IF(J47="","",ROUND(J47*('Parametreler'!$C$14-IF(I47="5 puan (imalat)",'Parametreler'!$C$16,IF(I47="2 puan (imalat dışı)",'Parametreler'!$C$17,0))),2))</f>
      </c>
      <c r="S47" s="11">
        <f>IF(J47="","",ROUND(J47*'Parametreler'!$C$15,2))</f>
      </c>
      <c r="T47" s="11">
        <f>IF(H47="","",H47+R47+S47)</f>
      </c>
    </row>
    <row r="48" ht="18" customHeight="1" spans="1:20" x14ac:dyDescent="0.25">
      <c r="A48" s="6">
        <v>43</v>
      </c>
      <c r="B48" s="13"/>
      <c r="C48" s="13"/>
      <c r="D48" s="13"/>
      <c r="E48" s="14"/>
      <c r="F48" s="10"/>
      <c r="G48" s="10"/>
      <c r="H48" s="11">
        <f>IF(OR(C48="",F48=""),"",F48+IF(G48="",0,G48))</f>
      </c>
      <c r="I48" s="15"/>
      <c r="J48" s="11">
        <f>IF(H48="","",MIN(MAX(H48,'Parametreler'!$C$9*IF(E48="",30,E48)),'Parametreler'!$C$10*IF(E48="",30,E48)))</f>
      </c>
      <c r="K48" s="11">
        <f>IF(J48="","",ROUND(J48*'Parametreler'!$C$12,2))</f>
      </c>
      <c r="L48" s="11">
        <f>IF(J48="","",ROUND(J48*'Parametreler'!$C$13,2))</f>
      </c>
      <c r="M48" s="10"/>
      <c r="N48" s="10"/>
      <c r="O48" s="11">
        <f>IF(H48="","",H48-K48-L48-IF(M48="",0,M48)-IF(N48="",0,N48))</f>
      </c>
      <c r="P48" s="10"/>
      <c r="Q48" s="11">
        <f>IF(O48="","",O48-IF(P48="",0,P48))</f>
      </c>
      <c r="R48" s="11">
        <f>IF(J48="","",ROUND(J48*('Parametreler'!$C$14-IF(I48="5 puan (imalat)",'Parametreler'!$C$16,IF(I48="2 puan (imalat dışı)",'Parametreler'!$C$17,0))),2))</f>
      </c>
      <c r="S48" s="11">
        <f>IF(J48="","",ROUND(J48*'Parametreler'!$C$15,2))</f>
      </c>
      <c r="T48" s="11">
        <f>IF(H48="","",H48+R48+S48)</f>
      </c>
    </row>
    <row r="49" ht="18" customHeight="1" spans="1:20" x14ac:dyDescent="0.25">
      <c r="A49" s="6">
        <v>44</v>
      </c>
      <c r="B49" s="13"/>
      <c r="C49" s="13"/>
      <c r="D49" s="13"/>
      <c r="E49" s="14"/>
      <c r="F49" s="10"/>
      <c r="G49" s="10"/>
      <c r="H49" s="11">
        <f>IF(OR(C49="",F49=""),"",F49+IF(G49="",0,G49))</f>
      </c>
      <c r="I49" s="15"/>
      <c r="J49" s="11">
        <f>IF(H49="","",MIN(MAX(H49,'Parametreler'!$C$9*IF(E49="",30,E49)),'Parametreler'!$C$10*IF(E49="",30,E49)))</f>
      </c>
      <c r="K49" s="11">
        <f>IF(J49="","",ROUND(J49*'Parametreler'!$C$12,2))</f>
      </c>
      <c r="L49" s="11">
        <f>IF(J49="","",ROUND(J49*'Parametreler'!$C$13,2))</f>
      </c>
      <c r="M49" s="10"/>
      <c r="N49" s="10"/>
      <c r="O49" s="11">
        <f>IF(H49="","",H49-K49-L49-IF(M49="",0,M49)-IF(N49="",0,N49))</f>
      </c>
      <c r="P49" s="10"/>
      <c r="Q49" s="11">
        <f>IF(O49="","",O49-IF(P49="",0,P49))</f>
      </c>
      <c r="R49" s="11">
        <f>IF(J49="","",ROUND(J49*('Parametreler'!$C$14-IF(I49="5 puan (imalat)",'Parametreler'!$C$16,IF(I49="2 puan (imalat dışı)",'Parametreler'!$C$17,0))),2))</f>
      </c>
      <c r="S49" s="11">
        <f>IF(J49="","",ROUND(J49*'Parametreler'!$C$15,2))</f>
      </c>
      <c r="T49" s="11">
        <f>IF(H49="","",H49+R49+S49)</f>
      </c>
    </row>
    <row r="50" ht="18" customHeight="1" spans="1:20" x14ac:dyDescent="0.25">
      <c r="A50" s="6">
        <v>45</v>
      </c>
      <c r="B50" s="13"/>
      <c r="C50" s="13"/>
      <c r="D50" s="13"/>
      <c r="E50" s="14"/>
      <c r="F50" s="10"/>
      <c r="G50" s="10"/>
      <c r="H50" s="11">
        <f>IF(OR(C50="",F50=""),"",F50+IF(G50="",0,G50))</f>
      </c>
      <c r="I50" s="15"/>
      <c r="J50" s="11">
        <f>IF(H50="","",MIN(MAX(H50,'Parametreler'!$C$9*IF(E50="",30,E50)),'Parametreler'!$C$10*IF(E50="",30,E50)))</f>
      </c>
      <c r="K50" s="11">
        <f>IF(J50="","",ROUND(J50*'Parametreler'!$C$12,2))</f>
      </c>
      <c r="L50" s="11">
        <f>IF(J50="","",ROUND(J50*'Parametreler'!$C$13,2))</f>
      </c>
      <c r="M50" s="10"/>
      <c r="N50" s="10"/>
      <c r="O50" s="11">
        <f>IF(H50="","",H50-K50-L50-IF(M50="",0,M50)-IF(N50="",0,N50))</f>
      </c>
      <c r="P50" s="10"/>
      <c r="Q50" s="11">
        <f>IF(O50="","",O50-IF(P50="",0,P50))</f>
      </c>
      <c r="R50" s="11">
        <f>IF(J50="","",ROUND(J50*('Parametreler'!$C$14-IF(I50="5 puan (imalat)",'Parametreler'!$C$16,IF(I50="2 puan (imalat dışı)",'Parametreler'!$C$17,0))),2))</f>
      </c>
      <c r="S50" s="11">
        <f>IF(J50="","",ROUND(J50*'Parametreler'!$C$15,2))</f>
      </c>
      <c r="T50" s="11">
        <f>IF(H50="","",H50+R50+S50)</f>
      </c>
    </row>
    <row r="51" ht="18" customHeight="1" spans="1:20" x14ac:dyDescent="0.25">
      <c r="A51" s="6">
        <v>46</v>
      </c>
      <c r="B51" s="13"/>
      <c r="C51" s="13"/>
      <c r="D51" s="13"/>
      <c r="E51" s="14"/>
      <c r="F51" s="10"/>
      <c r="G51" s="10"/>
      <c r="H51" s="11">
        <f>IF(OR(C51="",F51=""),"",F51+IF(G51="",0,G51))</f>
      </c>
      <c r="I51" s="15"/>
      <c r="J51" s="11">
        <f>IF(H51="","",MIN(MAX(H51,'Parametreler'!$C$9*IF(E51="",30,E51)),'Parametreler'!$C$10*IF(E51="",30,E51)))</f>
      </c>
      <c r="K51" s="11">
        <f>IF(J51="","",ROUND(J51*'Parametreler'!$C$12,2))</f>
      </c>
      <c r="L51" s="11">
        <f>IF(J51="","",ROUND(J51*'Parametreler'!$C$13,2))</f>
      </c>
      <c r="M51" s="10"/>
      <c r="N51" s="10"/>
      <c r="O51" s="11">
        <f>IF(H51="","",H51-K51-L51-IF(M51="",0,M51)-IF(N51="",0,N51))</f>
      </c>
      <c r="P51" s="10"/>
      <c r="Q51" s="11">
        <f>IF(O51="","",O51-IF(P51="",0,P51))</f>
      </c>
      <c r="R51" s="11">
        <f>IF(J51="","",ROUND(J51*('Parametreler'!$C$14-IF(I51="5 puan (imalat)",'Parametreler'!$C$16,IF(I51="2 puan (imalat dışı)",'Parametreler'!$C$17,0))),2))</f>
      </c>
      <c r="S51" s="11">
        <f>IF(J51="","",ROUND(J51*'Parametreler'!$C$15,2))</f>
      </c>
      <c r="T51" s="11">
        <f>IF(H51="","",H51+R51+S51)</f>
      </c>
    </row>
    <row r="52" ht="18" customHeight="1" spans="1:20" x14ac:dyDescent="0.25">
      <c r="A52" s="6">
        <v>47</v>
      </c>
      <c r="B52" s="13"/>
      <c r="C52" s="13"/>
      <c r="D52" s="13"/>
      <c r="E52" s="14"/>
      <c r="F52" s="10"/>
      <c r="G52" s="10"/>
      <c r="H52" s="11">
        <f>IF(OR(C52="",F52=""),"",F52+IF(G52="",0,G52))</f>
      </c>
      <c r="I52" s="15"/>
      <c r="J52" s="11">
        <f>IF(H52="","",MIN(MAX(H52,'Parametreler'!$C$9*IF(E52="",30,E52)),'Parametreler'!$C$10*IF(E52="",30,E52)))</f>
      </c>
      <c r="K52" s="11">
        <f>IF(J52="","",ROUND(J52*'Parametreler'!$C$12,2))</f>
      </c>
      <c r="L52" s="11">
        <f>IF(J52="","",ROUND(J52*'Parametreler'!$C$13,2))</f>
      </c>
      <c r="M52" s="10"/>
      <c r="N52" s="10"/>
      <c r="O52" s="11">
        <f>IF(H52="","",H52-K52-L52-IF(M52="",0,M52)-IF(N52="",0,N52))</f>
      </c>
      <c r="P52" s="10"/>
      <c r="Q52" s="11">
        <f>IF(O52="","",O52-IF(P52="",0,P52))</f>
      </c>
      <c r="R52" s="11">
        <f>IF(J52="","",ROUND(J52*('Parametreler'!$C$14-IF(I52="5 puan (imalat)",'Parametreler'!$C$16,IF(I52="2 puan (imalat dışı)",'Parametreler'!$C$17,0))),2))</f>
      </c>
      <c r="S52" s="11">
        <f>IF(J52="","",ROUND(J52*'Parametreler'!$C$15,2))</f>
      </c>
      <c r="T52" s="11">
        <f>IF(H52="","",H52+R52+S52)</f>
      </c>
    </row>
    <row r="53" ht="18" customHeight="1" spans="1:20" x14ac:dyDescent="0.25">
      <c r="A53" s="6">
        <v>48</v>
      </c>
      <c r="B53" s="13"/>
      <c r="C53" s="13"/>
      <c r="D53" s="13"/>
      <c r="E53" s="14"/>
      <c r="F53" s="10"/>
      <c r="G53" s="10"/>
      <c r="H53" s="11">
        <f>IF(OR(C53="",F53=""),"",F53+IF(G53="",0,G53))</f>
      </c>
      <c r="I53" s="15"/>
      <c r="J53" s="11">
        <f>IF(H53="","",MIN(MAX(H53,'Parametreler'!$C$9*IF(E53="",30,E53)),'Parametreler'!$C$10*IF(E53="",30,E53)))</f>
      </c>
      <c r="K53" s="11">
        <f>IF(J53="","",ROUND(J53*'Parametreler'!$C$12,2))</f>
      </c>
      <c r="L53" s="11">
        <f>IF(J53="","",ROUND(J53*'Parametreler'!$C$13,2))</f>
      </c>
      <c r="M53" s="10"/>
      <c r="N53" s="10"/>
      <c r="O53" s="11">
        <f>IF(H53="","",H53-K53-L53-IF(M53="",0,M53)-IF(N53="",0,N53))</f>
      </c>
      <c r="P53" s="10"/>
      <c r="Q53" s="11">
        <f>IF(O53="","",O53-IF(P53="",0,P53))</f>
      </c>
      <c r="R53" s="11">
        <f>IF(J53="","",ROUND(J53*('Parametreler'!$C$14-IF(I53="5 puan (imalat)",'Parametreler'!$C$16,IF(I53="2 puan (imalat dışı)",'Parametreler'!$C$17,0))),2))</f>
      </c>
      <c r="S53" s="11">
        <f>IF(J53="","",ROUND(J53*'Parametreler'!$C$15,2))</f>
      </c>
      <c r="T53" s="11">
        <f>IF(H53="","",H53+R53+S53)</f>
      </c>
    </row>
    <row r="54" ht="18" customHeight="1" spans="1:20" x14ac:dyDescent="0.25">
      <c r="A54" s="6">
        <v>49</v>
      </c>
      <c r="B54" s="13"/>
      <c r="C54" s="13"/>
      <c r="D54" s="13"/>
      <c r="E54" s="14"/>
      <c r="F54" s="10"/>
      <c r="G54" s="10"/>
      <c r="H54" s="11">
        <f>IF(OR(C54="",F54=""),"",F54+IF(G54="",0,G54))</f>
      </c>
      <c r="I54" s="15"/>
      <c r="J54" s="11">
        <f>IF(H54="","",MIN(MAX(H54,'Parametreler'!$C$9*IF(E54="",30,E54)),'Parametreler'!$C$10*IF(E54="",30,E54)))</f>
      </c>
      <c r="K54" s="11">
        <f>IF(J54="","",ROUND(J54*'Parametreler'!$C$12,2))</f>
      </c>
      <c r="L54" s="11">
        <f>IF(J54="","",ROUND(J54*'Parametreler'!$C$13,2))</f>
      </c>
      <c r="M54" s="10"/>
      <c r="N54" s="10"/>
      <c r="O54" s="11">
        <f>IF(H54="","",H54-K54-L54-IF(M54="",0,M54)-IF(N54="",0,N54))</f>
      </c>
      <c r="P54" s="10"/>
      <c r="Q54" s="11">
        <f>IF(O54="","",O54-IF(P54="",0,P54))</f>
      </c>
      <c r="R54" s="11">
        <f>IF(J54="","",ROUND(J54*('Parametreler'!$C$14-IF(I54="5 puan (imalat)",'Parametreler'!$C$16,IF(I54="2 puan (imalat dışı)",'Parametreler'!$C$17,0))),2))</f>
      </c>
      <c r="S54" s="11">
        <f>IF(J54="","",ROUND(J54*'Parametreler'!$C$15,2))</f>
      </c>
      <c r="T54" s="11">
        <f>IF(H54="","",H54+R54+S54)</f>
      </c>
    </row>
    <row r="55" ht="18" customHeight="1" spans="1:20" x14ac:dyDescent="0.25">
      <c r="A55" s="6">
        <v>50</v>
      </c>
      <c r="B55" s="13"/>
      <c r="C55" s="13"/>
      <c r="D55" s="13"/>
      <c r="E55" s="14"/>
      <c r="F55" s="10"/>
      <c r="G55" s="10"/>
      <c r="H55" s="11">
        <f>IF(OR(C55="",F55=""),"",F55+IF(G55="",0,G55))</f>
      </c>
      <c r="I55" s="15"/>
      <c r="J55" s="11">
        <f>IF(H55="","",MIN(MAX(H55,'Parametreler'!$C$9*IF(E55="",30,E55)),'Parametreler'!$C$10*IF(E55="",30,E55)))</f>
      </c>
      <c r="K55" s="11">
        <f>IF(J55="","",ROUND(J55*'Parametreler'!$C$12,2))</f>
      </c>
      <c r="L55" s="11">
        <f>IF(J55="","",ROUND(J55*'Parametreler'!$C$13,2))</f>
      </c>
      <c r="M55" s="10"/>
      <c r="N55" s="10"/>
      <c r="O55" s="11">
        <f>IF(H55="","",H55-K55-L55-IF(M55="",0,M55)-IF(N55="",0,N55))</f>
      </c>
      <c r="P55" s="10"/>
      <c r="Q55" s="11">
        <f>IF(O55="","",O55-IF(P55="",0,P55))</f>
      </c>
      <c r="R55" s="11">
        <f>IF(J55="","",ROUND(J55*('Parametreler'!$C$14-IF(I55="5 puan (imalat)",'Parametreler'!$C$16,IF(I55="2 puan (imalat dışı)",'Parametreler'!$C$17,0))),2))</f>
      </c>
      <c r="S55" s="11">
        <f>IF(J55="","",ROUND(J55*'Parametreler'!$C$15,2))</f>
      </c>
      <c r="T55" s="11">
        <f>IF(H55="","",H55+R55+S55)</f>
      </c>
    </row>
    <row r="56" ht="18" customHeight="1" spans="1:20" x14ac:dyDescent="0.25">
      <c r="A56" s="6">
        <v>51</v>
      </c>
      <c r="B56" s="13"/>
      <c r="C56" s="13"/>
      <c r="D56" s="13"/>
      <c r="E56" s="14"/>
      <c r="F56" s="10"/>
      <c r="G56" s="10"/>
      <c r="H56" s="11">
        <f>IF(OR(C56="",F56=""),"",F56+IF(G56="",0,G56))</f>
      </c>
      <c r="I56" s="15"/>
      <c r="J56" s="11">
        <f>IF(H56="","",MIN(MAX(H56,'Parametreler'!$C$9*IF(E56="",30,E56)),'Parametreler'!$C$10*IF(E56="",30,E56)))</f>
      </c>
      <c r="K56" s="11">
        <f>IF(J56="","",ROUND(J56*'Parametreler'!$C$12,2))</f>
      </c>
      <c r="L56" s="11">
        <f>IF(J56="","",ROUND(J56*'Parametreler'!$C$13,2))</f>
      </c>
      <c r="M56" s="10"/>
      <c r="N56" s="10"/>
      <c r="O56" s="11">
        <f>IF(H56="","",H56-K56-L56-IF(M56="",0,M56)-IF(N56="",0,N56))</f>
      </c>
      <c r="P56" s="10"/>
      <c r="Q56" s="11">
        <f>IF(O56="","",O56-IF(P56="",0,P56))</f>
      </c>
      <c r="R56" s="11">
        <f>IF(J56="","",ROUND(J56*('Parametreler'!$C$14-IF(I56="5 puan (imalat)",'Parametreler'!$C$16,IF(I56="2 puan (imalat dışı)",'Parametreler'!$C$17,0))),2))</f>
      </c>
      <c r="S56" s="11">
        <f>IF(J56="","",ROUND(J56*'Parametreler'!$C$15,2))</f>
      </c>
      <c r="T56" s="11">
        <f>IF(H56="","",H56+R56+S56)</f>
      </c>
    </row>
    <row r="57" ht="18" customHeight="1" spans="1:20" x14ac:dyDescent="0.25">
      <c r="A57" s="6">
        <v>52</v>
      </c>
      <c r="B57" s="13"/>
      <c r="C57" s="13"/>
      <c r="D57" s="13"/>
      <c r="E57" s="14"/>
      <c r="F57" s="10"/>
      <c r="G57" s="10"/>
      <c r="H57" s="11">
        <f>IF(OR(C57="",F57=""),"",F57+IF(G57="",0,G57))</f>
      </c>
      <c r="I57" s="15"/>
      <c r="J57" s="11">
        <f>IF(H57="","",MIN(MAX(H57,'Parametreler'!$C$9*IF(E57="",30,E57)),'Parametreler'!$C$10*IF(E57="",30,E57)))</f>
      </c>
      <c r="K57" s="11">
        <f>IF(J57="","",ROUND(J57*'Parametreler'!$C$12,2))</f>
      </c>
      <c r="L57" s="11">
        <f>IF(J57="","",ROUND(J57*'Parametreler'!$C$13,2))</f>
      </c>
      <c r="M57" s="10"/>
      <c r="N57" s="10"/>
      <c r="O57" s="11">
        <f>IF(H57="","",H57-K57-L57-IF(M57="",0,M57)-IF(N57="",0,N57))</f>
      </c>
      <c r="P57" s="10"/>
      <c r="Q57" s="11">
        <f>IF(O57="","",O57-IF(P57="",0,P57))</f>
      </c>
      <c r="R57" s="11">
        <f>IF(J57="","",ROUND(J57*('Parametreler'!$C$14-IF(I57="5 puan (imalat)",'Parametreler'!$C$16,IF(I57="2 puan (imalat dışı)",'Parametreler'!$C$17,0))),2))</f>
      </c>
      <c r="S57" s="11">
        <f>IF(J57="","",ROUND(J57*'Parametreler'!$C$15,2))</f>
      </c>
      <c r="T57" s="11">
        <f>IF(H57="","",H57+R57+S57)</f>
      </c>
    </row>
    <row r="58" ht="18" customHeight="1" spans="1:20" x14ac:dyDescent="0.25">
      <c r="A58" s="6">
        <v>53</v>
      </c>
      <c r="B58" s="13"/>
      <c r="C58" s="13"/>
      <c r="D58" s="13"/>
      <c r="E58" s="14"/>
      <c r="F58" s="10"/>
      <c r="G58" s="10"/>
      <c r="H58" s="11">
        <f>IF(OR(C58="",F58=""),"",F58+IF(G58="",0,G58))</f>
      </c>
      <c r="I58" s="15"/>
      <c r="J58" s="11">
        <f>IF(H58="","",MIN(MAX(H58,'Parametreler'!$C$9*IF(E58="",30,E58)),'Parametreler'!$C$10*IF(E58="",30,E58)))</f>
      </c>
      <c r="K58" s="11">
        <f>IF(J58="","",ROUND(J58*'Parametreler'!$C$12,2))</f>
      </c>
      <c r="L58" s="11">
        <f>IF(J58="","",ROUND(J58*'Parametreler'!$C$13,2))</f>
      </c>
      <c r="M58" s="10"/>
      <c r="N58" s="10"/>
      <c r="O58" s="11">
        <f>IF(H58="","",H58-K58-L58-IF(M58="",0,M58)-IF(N58="",0,N58))</f>
      </c>
      <c r="P58" s="10"/>
      <c r="Q58" s="11">
        <f>IF(O58="","",O58-IF(P58="",0,P58))</f>
      </c>
      <c r="R58" s="11">
        <f>IF(J58="","",ROUND(J58*('Parametreler'!$C$14-IF(I58="5 puan (imalat)",'Parametreler'!$C$16,IF(I58="2 puan (imalat dışı)",'Parametreler'!$C$17,0))),2))</f>
      </c>
      <c r="S58" s="11">
        <f>IF(J58="","",ROUND(J58*'Parametreler'!$C$15,2))</f>
      </c>
      <c r="T58" s="11">
        <f>IF(H58="","",H58+R58+S58)</f>
      </c>
    </row>
    <row r="59" ht="18" customHeight="1" spans="1:20" x14ac:dyDescent="0.25">
      <c r="A59" s="6">
        <v>54</v>
      </c>
      <c r="B59" s="13"/>
      <c r="C59" s="13"/>
      <c r="D59" s="13"/>
      <c r="E59" s="14"/>
      <c r="F59" s="10"/>
      <c r="G59" s="10"/>
      <c r="H59" s="11">
        <f>IF(OR(C59="",F59=""),"",F59+IF(G59="",0,G59))</f>
      </c>
      <c r="I59" s="15"/>
      <c r="J59" s="11">
        <f>IF(H59="","",MIN(MAX(H59,'Parametreler'!$C$9*IF(E59="",30,E59)),'Parametreler'!$C$10*IF(E59="",30,E59)))</f>
      </c>
      <c r="K59" s="11">
        <f>IF(J59="","",ROUND(J59*'Parametreler'!$C$12,2))</f>
      </c>
      <c r="L59" s="11">
        <f>IF(J59="","",ROUND(J59*'Parametreler'!$C$13,2))</f>
      </c>
      <c r="M59" s="10"/>
      <c r="N59" s="10"/>
      <c r="O59" s="11">
        <f>IF(H59="","",H59-K59-L59-IF(M59="",0,M59)-IF(N59="",0,N59))</f>
      </c>
      <c r="P59" s="10"/>
      <c r="Q59" s="11">
        <f>IF(O59="","",O59-IF(P59="",0,P59))</f>
      </c>
      <c r="R59" s="11">
        <f>IF(J59="","",ROUND(J59*('Parametreler'!$C$14-IF(I59="5 puan (imalat)",'Parametreler'!$C$16,IF(I59="2 puan (imalat dışı)",'Parametreler'!$C$17,0))),2))</f>
      </c>
      <c r="S59" s="11">
        <f>IF(J59="","",ROUND(J59*'Parametreler'!$C$15,2))</f>
      </c>
      <c r="T59" s="11">
        <f>IF(H59="","",H59+R59+S59)</f>
      </c>
    </row>
    <row r="60" ht="18" customHeight="1" spans="1:20" x14ac:dyDescent="0.25">
      <c r="A60" s="6">
        <v>55</v>
      </c>
      <c r="B60" s="13"/>
      <c r="C60" s="13"/>
      <c r="D60" s="13"/>
      <c r="E60" s="14"/>
      <c r="F60" s="10"/>
      <c r="G60" s="10"/>
      <c r="H60" s="11">
        <f>IF(OR(C60="",F60=""),"",F60+IF(G60="",0,G60))</f>
      </c>
      <c r="I60" s="15"/>
      <c r="J60" s="11">
        <f>IF(H60="","",MIN(MAX(H60,'Parametreler'!$C$9*IF(E60="",30,E60)),'Parametreler'!$C$10*IF(E60="",30,E60)))</f>
      </c>
      <c r="K60" s="11">
        <f>IF(J60="","",ROUND(J60*'Parametreler'!$C$12,2))</f>
      </c>
      <c r="L60" s="11">
        <f>IF(J60="","",ROUND(J60*'Parametreler'!$C$13,2))</f>
      </c>
      <c r="M60" s="10"/>
      <c r="N60" s="10"/>
      <c r="O60" s="11">
        <f>IF(H60="","",H60-K60-L60-IF(M60="",0,M60)-IF(N60="",0,N60))</f>
      </c>
      <c r="P60" s="10"/>
      <c r="Q60" s="11">
        <f>IF(O60="","",O60-IF(P60="",0,P60))</f>
      </c>
      <c r="R60" s="11">
        <f>IF(J60="","",ROUND(J60*('Parametreler'!$C$14-IF(I60="5 puan (imalat)",'Parametreler'!$C$16,IF(I60="2 puan (imalat dışı)",'Parametreler'!$C$17,0))),2))</f>
      </c>
      <c r="S60" s="11">
        <f>IF(J60="","",ROUND(J60*'Parametreler'!$C$15,2))</f>
      </c>
      <c r="T60" s="11">
        <f>IF(H60="","",H60+R60+S60)</f>
      </c>
    </row>
    <row r="61" ht="18" customHeight="1" spans="1:20" x14ac:dyDescent="0.25">
      <c r="A61" s="6">
        <v>56</v>
      </c>
      <c r="B61" s="13"/>
      <c r="C61" s="13"/>
      <c r="D61" s="13"/>
      <c r="E61" s="14"/>
      <c r="F61" s="10"/>
      <c r="G61" s="10"/>
      <c r="H61" s="11">
        <f>IF(OR(C61="",F61=""),"",F61+IF(G61="",0,G61))</f>
      </c>
      <c r="I61" s="15"/>
      <c r="J61" s="11">
        <f>IF(H61="","",MIN(MAX(H61,'Parametreler'!$C$9*IF(E61="",30,E61)),'Parametreler'!$C$10*IF(E61="",30,E61)))</f>
      </c>
      <c r="K61" s="11">
        <f>IF(J61="","",ROUND(J61*'Parametreler'!$C$12,2))</f>
      </c>
      <c r="L61" s="11">
        <f>IF(J61="","",ROUND(J61*'Parametreler'!$C$13,2))</f>
      </c>
      <c r="M61" s="10"/>
      <c r="N61" s="10"/>
      <c r="O61" s="11">
        <f>IF(H61="","",H61-K61-L61-IF(M61="",0,M61)-IF(N61="",0,N61))</f>
      </c>
      <c r="P61" s="10"/>
      <c r="Q61" s="11">
        <f>IF(O61="","",O61-IF(P61="",0,P61))</f>
      </c>
      <c r="R61" s="11">
        <f>IF(J61="","",ROUND(J61*('Parametreler'!$C$14-IF(I61="5 puan (imalat)",'Parametreler'!$C$16,IF(I61="2 puan (imalat dışı)",'Parametreler'!$C$17,0))),2))</f>
      </c>
      <c r="S61" s="11">
        <f>IF(J61="","",ROUND(J61*'Parametreler'!$C$15,2))</f>
      </c>
      <c r="T61" s="11">
        <f>IF(H61="","",H61+R61+S61)</f>
      </c>
    </row>
    <row r="62" ht="18" customHeight="1" spans="1:20" x14ac:dyDescent="0.25">
      <c r="A62" s="6">
        <v>57</v>
      </c>
      <c r="B62" s="13"/>
      <c r="C62" s="13"/>
      <c r="D62" s="13"/>
      <c r="E62" s="14"/>
      <c r="F62" s="10"/>
      <c r="G62" s="10"/>
      <c r="H62" s="11">
        <f>IF(OR(C62="",F62=""),"",F62+IF(G62="",0,G62))</f>
      </c>
      <c r="I62" s="15"/>
      <c r="J62" s="11">
        <f>IF(H62="","",MIN(MAX(H62,'Parametreler'!$C$9*IF(E62="",30,E62)),'Parametreler'!$C$10*IF(E62="",30,E62)))</f>
      </c>
      <c r="K62" s="11">
        <f>IF(J62="","",ROUND(J62*'Parametreler'!$C$12,2))</f>
      </c>
      <c r="L62" s="11">
        <f>IF(J62="","",ROUND(J62*'Parametreler'!$C$13,2))</f>
      </c>
      <c r="M62" s="10"/>
      <c r="N62" s="10"/>
      <c r="O62" s="11">
        <f>IF(H62="","",H62-K62-L62-IF(M62="",0,M62)-IF(N62="",0,N62))</f>
      </c>
      <c r="P62" s="10"/>
      <c r="Q62" s="11">
        <f>IF(O62="","",O62-IF(P62="",0,P62))</f>
      </c>
      <c r="R62" s="11">
        <f>IF(J62="","",ROUND(J62*('Parametreler'!$C$14-IF(I62="5 puan (imalat)",'Parametreler'!$C$16,IF(I62="2 puan (imalat dışı)",'Parametreler'!$C$17,0))),2))</f>
      </c>
      <c r="S62" s="11">
        <f>IF(J62="","",ROUND(J62*'Parametreler'!$C$15,2))</f>
      </c>
      <c r="T62" s="11">
        <f>IF(H62="","",H62+R62+S62)</f>
      </c>
    </row>
    <row r="63" ht="18" customHeight="1" spans="1:20" x14ac:dyDescent="0.25">
      <c r="A63" s="6">
        <v>58</v>
      </c>
      <c r="B63" s="13"/>
      <c r="C63" s="13"/>
      <c r="D63" s="13"/>
      <c r="E63" s="14"/>
      <c r="F63" s="10"/>
      <c r="G63" s="10"/>
      <c r="H63" s="11">
        <f>IF(OR(C63="",F63=""),"",F63+IF(G63="",0,G63))</f>
      </c>
      <c r="I63" s="15"/>
      <c r="J63" s="11">
        <f>IF(H63="","",MIN(MAX(H63,'Parametreler'!$C$9*IF(E63="",30,E63)),'Parametreler'!$C$10*IF(E63="",30,E63)))</f>
      </c>
      <c r="K63" s="11">
        <f>IF(J63="","",ROUND(J63*'Parametreler'!$C$12,2))</f>
      </c>
      <c r="L63" s="11">
        <f>IF(J63="","",ROUND(J63*'Parametreler'!$C$13,2))</f>
      </c>
      <c r="M63" s="10"/>
      <c r="N63" s="10"/>
      <c r="O63" s="11">
        <f>IF(H63="","",H63-K63-L63-IF(M63="",0,M63)-IF(N63="",0,N63))</f>
      </c>
      <c r="P63" s="10"/>
      <c r="Q63" s="11">
        <f>IF(O63="","",O63-IF(P63="",0,P63))</f>
      </c>
      <c r="R63" s="11">
        <f>IF(J63="","",ROUND(J63*('Parametreler'!$C$14-IF(I63="5 puan (imalat)",'Parametreler'!$C$16,IF(I63="2 puan (imalat dışı)",'Parametreler'!$C$17,0))),2))</f>
      </c>
      <c r="S63" s="11">
        <f>IF(J63="","",ROUND(J63*'Parametreler'!$C$15,2))</f>
      </c>
      <c r="T63" s="11">
        <f>IF(H63="","",H63+R63+S63)</f>
      </c>
    </row>
    <row r="64" ht="18" customHeight="1" spans="1:20" x14ac:dyDescent="0.25">
      <c r="A64" s="6">
        <v>59</v>
      </c>
      <c r="B64" s="13"/>
      <c r="C64" s="13"/>
      <c r="D64" s="13"/>
      <c r="E64" s="14"/>
      <c r="F64" s="10"/>
      <c r="G64" s="10"/>
      <c r="H64" s="11">
        <f>IF(OR(C64="",F64=""),"",F64+IF(G64="",0,G64))</f>
      </c>
      <c r="I64" s="15"/>
      <c r="J64" s="11">
        <f>IF(H64="","",MIN(MAX(H64,'Parametreler'!$C$9*IF(E64="",30,E64)),'Parametreler'!$C$10*IF(E64="",30,E64)))</f>
      </c>
      <c r="K64" s="11">
        <f>IF(J64="","",ROUND(J64*'Parametreler'!$C$12,2))</f>
      </c>
      <c r="L64" s="11">
        <f>IF(J64="","",ROUND(J64*'Parametreler'!$C$13,2))</f>
      </c>
      <c r="M64" s="10"/>
      <c r="N64" s="10"/>
      <c r="O64" s="11">
        <f>IF(H64="","",H64-K64-L64-IF(M64="",0,M64)-IF(N64="",0,N64))</f>
      </c>
      <c r="P64" s="10"/>
      <c r="Q64" s="11">
        <f>IF(O64="","",O64-IF(P64="",0,P64))</f>
      </c>
      <c r="R64" s="11">
        <f>IF(J64="","",ROUND(J64*('Parametreler'!$C$14-IF(I64="5 puan (imalat)",'Parametreler'!$C$16,IF(I64="2 puan (imalat dışı)",'Parametreler'!$C$17,0))),2))</f>
      </c>
      <c r="S64" s="11">
        <f>IF(J64="","",ROUND(J64*'Parametreler'!$C$15,2))</f>
      </c>
      <c r="T64" s="11">
        <f>IF(H64="","",H64+R64+S64)</f>
      </c>
    </row>
    <row r="65" ht="18" customHeight="1" spans="1:20" x14ac:dyDescent="0.25">
      <c r="A65" s="6">
        <v>60</v>
      </c>
      <c r="B65" s="13"/>
      <c r="C65" s="13"/>
      <c r="D65" s="13"/>
      <c r="E65" s="14"/>
      <c r="F65" s="10"/>
      <c r="G65" s="10"/>
      <c r="H65" s="11">
        <f>IF(OR(C65="",F65=""),"",F65+IF(G65="",0,G65))</f>
      </c>
      <c r="I65" s="15"/>
      <c r="J65" s="11">
        <f>IF(H65="","",MIN(MAX(H65,'Parametreler'!$C$9*IF(E65="",30,E65)),'Parametreler'!$C$10*IF(E65="",30,E65)))</f>
      </c>
      <c r="K65" s="11">
        <f>IF(J65="","",ROUND(J65*'Parametreler'!$C$12,2))</f>
      </c>
      <c r="L65" s="11">
        <f>IF(J65="","",ROUND(J65*'Parametreler'!$C$13,2))</f>
      </c>
      <c r="M65" s="10"/>
      <c r="N65" s="10"/>
      <c r="O65" s="11">
        <f>IF(H65="","",H65-K65-L65-IF(M65="",0,M65)-IF(N65="",0,N65))</f>
      </c>
      <c r="P65" s="10"/>
      <c r="Q65" s="11">
        <f>IF(O65="","",O65-IF(P65="",0,P65))</f>
      </c>
      <c r="R65" s="11">
        <f>IF(J65="","",ROUND(J65*('Parametreler'!$C$14-IF(I65="5 puan (imalat)",'Parametreler'!$C$16,IF(I65="2 puan (imalat dışı)",'Parametreler'!$C$17,0))),2))</f>
      </c>
      <c r="S65" s="11">
        <f>IF(J65="","",ROUND(J65*'Parametreler'!$C$15,2))</f>
      </c>
      <c r="T65" s="11">
        <f>IF(H65="","",H65+R65+S65)</f>
      </c>
    </row>
    <row r="66" ht="22" customHeight="1" spans="1:20" x14ac:dyDescent="0.25">
      <c r="A66" s="16" t="s">
        <v>34</v>
      </c>
      <c r="B66" s="16"/>
      <c r="C66" s="16"/>
      <c r="D66" s="16"/>
      <c r="E66" s="17"/>
      <c r="F66" s="18">
        <f>SUM(F6:F65)</f>
      </c>
      <c r="G66" s="18">
        <f>SUM(G6:G65)</f>
      </c>
      <c r="H66" s="18">
        <f>SUM(H6:H65)</f>
      </c>
      <c r="I66" s="16"/>
      <c r="J66" s="18">
        <f>SUM(J6:J65)</f>
      </c>
      <c r="K66" s="18">
        <f>SUM(K6:K65)</f>
      </c>
      <c r="L66" s="18">
        <f>SUM(L6:L65)</f>
      </c>
      <c r="M66" s="18">
        <f>SUM(M6:M65)</f>
      </c>
      <c r="N66" s="18">
        <f>SUM(N6:N65)</f>
      </c>
      <c r="O66" s="18">
        <f>SUM(O6:O65)</f>
      </c>
      <c r="P66" s="18">
        <f>SUM(P6:P65)</f>
      </c>
      <c r="Q66" s="18">
        <f>SUM(Q6:Q65)</f>
      </c>
      <c r="R66" s="18">
        <f>SUM(R6:R65)</f>
      </c>
      <c r="S66" s="18">
        <f>SUM(S6:S65)</f>
      </c>
      <c r="T66" s="18">
        <f>SUM(T6:T65)</f>
      </c>
    </row>
  </sheetData>
  <autoFilter ref="A5:T5"/>
  <dataValidations count="2">
    <dataValidation type="list" allowBlank="1" showErrorMessage="1" errorTitle="Geçersiz değer" error="Listeden seçin: Yok, 2 puan (imalat dışı), 5 puan (imalat)" sqref="I10:I65">
      <formula1>"Yok,2 puan (imalat dışı),5 puan (imalat)"</formula1>
    </dataValidation>
    <dataValidation type="list" allowBlank="1" showErrorMessage="1" errorTitle="Geçersiz değer" error="Listeden seçin: Yok, 2 puan (imalat dışı), 5 puan (imalat)" sqref="I6:I65">
      <formula1>"Yok,2 puan (imalat dışı),5 puan (imalat)"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0" customWidth="1"/>
    <col min="3" max="8" width="15" customWidth="1"/>
    <col min="9" max="9" width="16" customWidth="1"/>
    <col min="10" max="10" width="1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6</v>
      </c>
      <c r="B5" s="5" t="s">
        <v>35</v>
      </c>
      <c r="C5" s="5" t="s">
        <v>10</v>
      </c>
      <c r="D5" s="5" t="s">
        <v>36</v>
      </c>
      <c r="E5" s="5" t="s">
        <v>37</v>
      </c>
      <c r="F5" s="5" t="s">
        <v>17</v>
      </c>
      <c r="G5" s="5" t="s">
        <v>19</v>
      </c>
      <c r="H5" s="5" t="s">
        <v>38</v>
      </c>
      <c r="I5" s="5" t="s">
        <v>22</v>
      </c>
      <c r="J5" s="5" t="s">
        <v>39</v>
      </c>
    </row>
    <row r="6" ht="18" customHeight="1" spans="1:10" x14ac:dyDescent="0.25">
      <c r="A6" s="13" t="s">
        <v>25</v>
      </c>
      <c r="B6" s="19">
        <f>IF(A6="","",COUNTIF('Bordro Özeti'!$D$6:$D$65,A6))</f>
      </c>
      <c r="C6" s="11">
        <f>IF(A6="","",SUMIF('Bordro Özeti'!$D$6:$D$65,A6,'Bordro Özeti'!$H$6:$H$65))</f>
      </c>
      <c r="D6" s="11">
        <f>IF(A6="","",SUMIF('Bordro Özeti'!$D$6:$D$65,A6,'Bordro Özeti'!$K$6:$K$65)+SUMIF('Bordro Özeti'!$D$6:$D$65,A6,'Bordro Özeti'!$L$6:$L$65))</f>
      </c>
      <c r="E6" s="11">
        <f>IF(A6="","",SUMIF('Bordro Özeti'!$D$6:$D$65,A6,'Bordro Özeti'!$M$6:$M$65)+SUMIF('Bordro Özeti'!$D$6:$D$65,A6,'Bordro Özeti'!$N$6:$N$65))</f>
      </c>
      <c r="F6" s="11">
        <f>IF(A6="","",SUMIF('Bordro Özeti'!$D$6:$D$65,A6,'Bordro Özeti'!$O$6:$O$65))</f>
      </c>
      <c r="G6" s="11">
        <f>IF(A6="","",SUMIF('Bordro Özeti'!$D$6:$D$65,A6,'Bordro Özeti'!$Q$6:$Q$65))</f>
      </c>
      <c r="H6" s="11">
        <f>IF(A6="","",SUMIF('Bordro Özeti'!$D$6:$D$65,A6,'Bordro Özeti'!$R$6:$R$65)+SUMIF('Bordro Özeti'!$D$6:$D$65,A6,'Bordro Özeti'!$S$6:$S$65))</f>
      </c>
      <c r="I6" s="11">
        <f>IF(A6="","",SUMIF('Bordro Özeti'!$D$6:$D$65,A6,'Bordro Özeti'!$T$6:$T$65))</f>
      </c>
      <c r="J6" s="20">
        <f>IF(A6="","",IFERROR(I6/SUM('Bordro Özeti'!$T$6:$T$65),0))</f>
      </c>
    </row>
    <row r="7" ht="18" customHeight="1" spans="1:10" x14ac:dyDescent="0.25">
      <c r="A7" s="13" t="s">
        <v>29</v>
      </c>
      <c r="B7" s="19">
        <f>IF(A7="","",COUNTIF('Bordro Özeti'!$D$6:$D$65,A7))</f>
      </c>
      <c r="C7" s="11">
        <f>IF(A7="","",SUMIF('Bordro Özeti'!$D$6:$D$65,A7,'Bordro Özeti'!$H$6:$H$65))</f>
      </c>
      <c r="D7" s="11">
        <f>IF(A7="","",SUMIF('Bordro Özeti'!$D$6:$D$65,A7,'Bordro Özeti'!$K$6:$K$65)+SUMIF('Bordro Özeti'!$D$6:$D$65,A7,'Bordro Özeti'!$L$6:$L$65))</f>
      </c>
      <c r="E7" s="11">
        <f>IF(A7="","",SUMIF('Bordro Özeti'!$D$6:$D$65,A7,'Bordro Özeti'!$M$6:$M$65)+SUMIF('Bordro Özeti'!$D$6:$D$65,A7,'Bordro Özeti'!$N$6:$N$65))</f>
      </c>
      <c r="F7" s="11">
        <f>IF(A7="","",SUMIF('Bordro Özeti'!$D$6:$D$65,A7,'Bordro Özeti'!$O$6:$O$65))</f>
      </c>
      <c r="G7" s="11">
        <f>IF(A7="","",SUMIF('Bordro Özeti'!$D$6:$D$65,A7,'Bordro Özeti'!$Q$6:$Q$65))</f>
      </c>
      <c r="H7" s="11">
        <f>IF(A7="","",SUMIF('Bordro Özeti'!$D$6:$D$65,A7,'Bordro Özeti'!$R$6:$R$65)+SUMIF('Bordro Özeti'!$D$6:$D$65,A7,'Bordro Özeti'!$S$6:$S$65))</f>
      </c>
      <c r="I7" s="11">
        <f>IF(A7="","",SUMIF('Bordro Özeti'!$D$6:$D$65,A7,'Bordro Özeti'!$T$6:$T$65))</f>
      </c>
      <c r="J7" s="20">
        <f>IF(A7="","",IFERROR(I7/SUM('Bordro Özeti'!$T$6:$T$65),0))</f>
      </c>
    </row>
    <row r="8" ht="18" customHeight="1" spans="1:10" x14ac:dyDescent="0.25">
      <c r="A8" s="13" t="s">
        <v>40</v>
      </c>
      <c r="B8" s="19">
        <f>IF(A8="","",COUNTIF('Bordro Özeti'!$D$6:$D$65,A8))</f>
      </c>
      <c r="C8" s="11">
        <f>IF(A8="","",SUMIF('Bordro Özeti'!$D$6:$D$65,A8,'Bordro Özeti'!$H$6:$H$65))</f>
      </c>
      <c r="D8" s="11">
        <f>IF(A8="","",SUMIF('Bordro Özeti'!$D$6:$D$65,A8,'Bordro Özeti'!$K$6:$K$65)+SUMIF('Bordro Özeti'!$D$6:$D$65,A8,'Bordro Özeti'!$L$6:$L$65))</f>
      </c>
      <c r="E8" s="11">
        <f>IF(A8="","",SUMIF('Bordro Özeti'!$D$6:$D$65,A8,'Bordro Özeti'!$M$6:$M$65)+SUMIF('Bordro Özeti'!$D$6:$D$65,A8,'Bordro Özeti'!$N$6:$N$65))</f>
      </c>
      <c r="F8" s="11">
        <f>IF(A8="","",SUMIF('Bordro Özeti'!$D$6:$D$65,A8,'Bordro Özeti'!$O$6:$O$65))</f>
      </c>
      <c r="G8" s="11">
        <f>IF(A8="","",SUMIF('Bordro Özeti'!$D$6:$D$65,A8,'Bordro Özeti'!$Q$6:$Q$65))</f>
      </c>
      <c r="H8" s="11">
        <f>IF(A8="","",SUMIF('Bordro Özeti'!$D$6:$D$65,A8,'Bordro Özeti'!$R$6:$R$65)+SUMIF('Bordro Özeti'!$D$6:$D$65,A8,'Bordro Özeti'!$S$6:$S$65))</f>
      </c>
      <c r="I8" s="11">
        <f>IF(A8="","",SUMIF('Bordro Özeti'!$D$6:$D$65,A8,'Bordro Özeti'!$T$6:$T$65))</f>
      </c>
      <c r="J8" s="20">
        <f>IF(A8="","",IFERROR(I8/SUM('Bordro Özeti'!$T$6:$T$65),0))</f>
      </c>
    </row>
    <row r="9" ht="18" customHeight="1" spans="1:10" x14ac:dyDescent="0.25">
      <c r="A9" s="13" t="s">
        <v>41</v>
      </c>
      <c r="B9" s="19">
        <f>IF(A9="","",COUNTIF('Bordro Özeti'!$D$6:$D$65,A9))</f>
      </c>
      <c r="C9" s="11">
        <f>IF(A9="","",SUMIF('Bordro Özeti'!$D$6:$D$65,A9,'Bordro Özeti'!$H$6:$H$65))</f>
      </c>
      <c r="D9" s="11">
        <f>IF(A9="","",SUMIF('Bordro Özeti'!$D$6:$D$65,A9,'Bordro Özeti'!$K$6:$K$65)+SUMIF('Bordro Özeti'!$D$6:$D$65,A9,'Bordro Özeti'!$L$6:$L$65))</f>
      </c>
      <c r="E9" s="11">
        <f>IF(A9="","",SUMIF('Bordro Özeti'!$D$6:$D$65,A9,'Bordro Özeti'!$M$6:$M$65)+SUMIF('Bordro Özeti'!$D$6:$D$65,A9,'Bordro Özeti'!$N$6:$N$65))</f>
      </c>
      <c r="F9" s="11">
        <f>IF(A9="","",SUMIF('Bordro Özeti'!$D$6:$D$65,A9,'Bordro Özeti'!$O$6:$O$65))</f>
      </c>
      <c r="G9" s="11">
        <f>IF(A9="","",SUMIF('Bordro Özeti'!$D$6:$D$65,A9,'Bordro Özeti'!$Q$6:$Q$65))</f>
      </c>
      <c r="H9" s="11">
        <f>IF(A9="","",SUMIF('Bordro Özeti'!$D$6:$D$65,A9,'Bordro Özeti'!$R$6:$R$65)+SUMIF('Bordro Özeti'!$D$6:$D$65,A9,'Bordro Özeti'!$S$6:$S$65))</f>
      </c>
      <c r="I9" s="11">
        <f>IF(A9="","",SUMIF('Bordro Özeti'!$D$6:$D$65,A9,'Bordro Özeti'!$T$6:$T$65))</f>
      </c>
      <c r="J9" s="20">
        <f>IF(A9="","",IFERROR(I9/SUM('Bordro Özeti'!$T$6:$T$65),0))</f>
      </c>
    </row>
    <row r="10" ht="18" customHeight="1" spans="1:10" x14ac:dyDescent="0.25">
      <c r="A10" s="13" t="s">
        <v>42</v>
      </c>
      <c r="B10" s="19">
        <f>IF(A10="","",COUNTIF('Bordro Özeti'!$D$6:$D$65,A10))</f>
      </c>
      <c r="C10" s="11">
        <f>IF(A10="","",SUMIF('Bordro Özeti'!$D$6:$D$65,A10,'Bordro Özeti'!$H$6:$H$65))</f>
      </c>
      <c r="D10" s="11">
        <f>IF(A10="","",SUMIF('Bordro Özeti'!$D$6:$D$65,A10,'Bordro Özeti'!$K$6:$K$65)+SUMIF('Bordro Özeti'!$D$6:$D$65,A10,'Bordro Özeti'!$L$6:$L$65))</f>
      </c>
      <c r="E10" s="11">
        <f>IF(A10="","",SUMIF('Bordro Özeti'!$D$6:$D$65,A10,'Bordro Özeti'!$M$6:$M$65)+SUMIF('Bordro Özeti'!$D$6:$D$65,A10,'Bordro Özeti'!$N$6:$N$65))</f>
      </c>
      <c r="F10" s="11">
        <f>IF(A10="","",SUMIF('Bordro Özeti'!$D$6:$D$65,A10,'Bordro Özeti'!$O$6:$O$65))</f>
      </c>
      <c r="G10" s="11">
        <f>IF(A10="","",SUMIF('Bordro Özeti'!$D$6:$D$65,A10,'Bordro Özeti'!$Q$6:$Q$65))</f>
      </c>
      <c r="H10" s="11">
        <f>IF(A10="","",SUMIF('Bordro Özeti'!$D$6:$D$65,A10,'Bordro Özeti'!$R$6:$R$65)+SUMIF('Bordro Özeti'!$D$6:$D$65,A10,'Bordro Özeti'!$S$6:$S$65))</f>
      </c>
      <c r="I10" s="11">
        <f>IF(A10="","",SUMIF('Bordro Özeti'!$D$6:$D$65,A10,'Bordro Özeti'!$T$6:$T$65))</f>
      </c>
      <c r="J10" s="20">
        <f>IF(A10="","",IFERROR(I10/SUM('Bordro Özeti'!$T$6:$T$65),0))</f>
      </c>
    </row>
    <row r="11" ht="18" customHeight="1" spans="1:10" x14ac:dyDescent="0.25">
      <c r="A11" s="13" t="s">
        <v>43</v>
      </c>
      <c r="B11" s="19">
        <f>IF(A11="","",COUNTIF('Bordro Özeti'!$D$6:$D$65,A11))</f>
      </c>
      <c r="C11" s="11">
        <f>IF(A11="","",SUMIF('Bordro Özeti'!$D$6:$D$65,A11,'Bordro Özeti'!$H$6:$H$65))</f>
      </c>
      <c r="D11" s="11">
        <f>IF(A11="","",SUMIF('Bordro Özeti'!$D$6:$D$65,A11,'Bordro Özeti'!$K$6:$K$65)+SUMIF('Bordro Özeti'!$D$6:$D$65,A11,'Bordro Özeti'!$L$6:$L$65))</f>
      </c>
      <c r="E11" s="11">
        <f>IF(A11="","",SUMIF('Bordro Özeti'!$D$6:$D$65,A11,'Bordro Özeti'!$M$6:$M$65)+SUMIF('Bordro Özeti'!$D$6:$D$65,A11,'Bordro Özeti'!$N$6:$N$65))</f>
      </c>
      <c r="F11" s="11">
        <f>IF(A11="","",SUMIF('Bordro Özeti'!$D$6:$D$65,A11,'Bordro Özeti'!$O$6:$O$65))</f>
      </c>
      <c r="G11" s="11">
        <f>IF(A11="","",SUMIF('Bordro Özeti'!$D$6:$D$65,A11,'Bordro Özeti'!$Q$6:$Q$65))</f>
      </c>
      <c r="H11" s="11">
        <f>IF(A11="","",SUMIF('Bordro Özeti'!$D$6:$D$65,A11,'Bordro Özeti'!$R$6:$R$65)+SUMIF('Bordro Özeti'!$D$6:$D$65,A11,'Bordro Özeti'!$S$6:$S$65))</f>
      </c>
      <c r="I11" s="11">
        <f>IF(A11="","",SUMIF('Bordro Özeti'!$D$6:$D$65,A11,'Bordro Özeti'!$T$6:$T$65))</f>
      </c>
      <c r="J11" s="20">
        <f>IF(A11="","",IFERROR(I11/SUM('Bordro Özeti'!$T$6:$T$65),0))</f>
      </c>
    </row>
    <row r="12" ht="18" customHeight="1" spans="1:10" x14ac:dyDescent="0.25">
      <c r="A12" s="13" t="s">
        <v>44</v>
      </c>
      <c r="B12" s="19">
        <f>IF(A12="","",COUNTIF('Bordro Özeti'!$D$6:$D$65,A12))</f>
      </c>
      <c r="C12" s="11">
        <f>IF(A12="","",SUMIF('Bordro Özeti'!$D$6:$D$65,A12,'Bordro Özeti'!$H$6:$H$65))</f>
      </c>
      <c r="D12" s="11">
        <f>IF(A12="","",SUMIF('Bordro Özeti'!$D$6:$D$65,A12,'Bordro Özeti'!$K$6:$K$65)+SUMIF('Bordro Özeti'!$D$6:$D$65,A12,'Bordro Özeti'!$L$6:$L$65))</f>
      </c>
      <c r="E12" s="11">
        <f>IF(A12="","",SUMIF('Bordro Özeti'!$D$6:$D$65,A12,'Bordro Özeti'!$M$6:$M$65)+SUMIF('Bordro Özeti'!$D$6:$D$65,A12,'Bordro Özeti'!$N$6:$N$65))</f>
      </c>
      <c r="F12" s="11">
        <f>IF(A12="","",SUMIF('Bordro Özeti'!$D$6:$D$65,A12,'Bordro Özeti'!$O$6:$O$65))</f>
      </c>
      <c r="G12" s="11">
        <f>IF(A12="","",SUMIF('Bordro Özeti'!$D$6:$D$65,A12,'Bordro Özeti'!$Q$6:$Q$65))</f>
      </c>
      <c r="H12" s="11">
        <f>IF(A12="","",SUMIF('Bordro Özeti'!$D$6:$D$65,A12,'Bordro Özeti'!$R$6:$R$65)+SUMIF('Bordro Özeti'!$D$6:$D$65,A12,'Bordro Özeti'!$S$6:$S$65))</f>
      </c>
      <c r="I12" s="11">
        <f>IF(A12="","",SUMIF('Bordro Özeti'!$D$6:$D$65,A12,'Bordro Özeti'!$T$6:$T$65))</f>
      </c>
      <c r="J12" s="20">
        <f>IF(A12="","",IFERROR(I12/SUM('Bordro Özeti'!$T$6:$T$65),0))</f>
      </c>
    </row>
    <row r="13" ht="18" customHeight="1" spans="1:10" x14ac:dyDescent="0.25">
      <c r="A13" s="13"/>
      <c r="B13" s="19">
        <f>IF(A13="","",COUNTIF('Bordro Özeti'!$D$6:$D$65,A13))</f>
      </c>
      <c r="C13" s="11">
        <f>IF(A13="","",SUMIF('Bordro Özeti'!$D$6:$D$65,A13,'Bordro Özeti'!$H$6:$H$65))</f>
      </c>
      <c r="D13" s="11">
        <f>IF(A13="","",SUMIF('Bordro Özeti'!$D$6:$D$65,A13,'Bordro Özeti'!$K$6:$K$65)+SUMIF('Bordro Özeti'!$D$6:$D$65,A13,'Bordro Özeti'!$L$6:$L$65))</f>
      </c>
      <c r="E13" s="11">
        <f>IF(A13="","",SUMIF('Bordro Özeti'!$D$6:$D$65,A13,'Bordro Özeti'!$M$6:$M$65)+SUMIF('Bordro Özeti'!$D$6:$D$65,A13,'Bordro Özeti'!$N$6:$N$65))</f>
      </c>
      <c r="F13" s="11">
        <f>IF(A13="","",SUMIF('Bordro Özeti'!$D$6:$D$65,A13,'Bordro Özeti'!$O$6:$O$65))</f>
      </c>
      <c r="G13" s="11">
        <f>IF(A13="","",SUMIF('Bordro Özeti'!$D$6:$D$65,A13,'Bordro Özeti'!$Q$6:$Q$65))</f>
      </c>
      <c r="H13" s="11">
        <f>IF(A13="","",SUMIF('Bordro Özeti'!$D$6:$D$65,A13,'Bordro Özeti'!$R$6:$R$65)+SUMIF('Bordro Özeti'!$D$6:$D$65,A13,'Bordro Özeti'!$S$6:$S$65))</f>
      </c>
      <c r="I13" s="11">
        <f>IF(A13="","",SUMIF('Bordro Özeti'!$D$6:$D$65,A13,'Bordro Özeti'!$T$6:$T$65))</f>
      </c>
      <c r="J13" s="20">
        <f>IF(A13="","",IFERROR(I13/SUM('Bordro Özeti'!$T$6:$T$65),0))</f>
      </c>
    </row>
    <row r="14" ht="18" customHeight="1" spans="1:10" x14ac:dyDescent="0.25">
      <c r="A14" s="13"/>
      <c r="B14" s="19">
        <f>IF(A14="","",COUNTIF('Bordro Özeti'!$D$6:$D$65,A14))</f>
      </c>
      <c r="C14" s="11">
        <f>IF(A14="","",SUMIF('Bordro Özeti'!$D$6:$D$65,A14,'Bordro Özeti'!$H$6:$H$65))</f>
      </c>
      <c r="D14" s="11">
        <f>IF(A14="","",SUMIF('Bordro Özeti'!$D$6:$D$65,A14,'Bordro Özeti'!$K$6:$K$65)+SUMIF('Bordro Özeti'!$D$6:$D$65,A14,'Bordro Özeti'!$L$6:$L$65))</f>
      </c>
      <c r="E14" s="11">
        <f>IF(A14="","",SUMIF('Bordro Özeti'!$D$6:$D$65,A14,'Bordro Özeti'!$M$6:$M$65)+SUMIF('Bordro Özeti'!$D$6:$D$65,A14,'Bordro Özeti'!$N$6:$N$65))</f>
      </c>
      <c r="F14" s="11">
        <f>IF(A14="","",SUMIF('Bordro Özeti'!$D$6:$D$65,A14,'Bordro Özeti'!$O$6:$O$65))</f>
      </c>
      <c r="G14" s="11">
        <f>IF(A14="","",SUMIF('Bordro Özeti'!$D$6:$D$65,A14,'Bordro Özeti'!$Q$6:$Q$65))</f>
      </c>
      <c r="H14" s="11">
        <f>IF(A14="","",SUMIF('Bordro Özeti'!$D$6:$D$65,A14,'Bordro Özeti'!$R$6:$R$65)+SUMIF('Bordro Özeti'!$D$6:$D$65,A14,'Bordro Özeti'!$S$6:$S$65))</f>
      </c>
      <c r="I14" s="11">
        <f>IF(A14="","",SUMIF('Bordro Özeti'!$D$6:$D$65,A14,'Bordro Özeti'!$T$6:$T$65))</f>
      </c>
      <c r="J14" s="20">
        <f>IF(A14="","",IFERROR(I14/SUM('Bordro Özeti'!$T$6:$T$65),0))</f>
      </c>
    </row>
    <row r="15" ht="18" customHeight="1" spans="1:10" x14ac:dyDescent="0.25">
      <c r="A15" s="13"/>
      <c r="B15" s="19">
        <f>IF(A15="","",COUNTIF('Bordro Özeti'!$D$6:$D$65,A15))</f>
      </c>
      <c r="C15" s="11">
        <f>IF(A15="","",SUMIF('Bordro Özeti'!$D$6:$D$65,A15,'Bordro Özeti'!$H$6:$H$65))</f>
      </c>
      <c r="D15" s="11">
        <f>IF(A15="","",SUMIF('Bordro Özeti'!$D$6:$D$65,A15,'Bordro Özeti'!$K$6:$K$65)+SUMIF('Bordro Özeti'!$D$6:$D$65,A15,'Bordro Özeti'!$L$6:$L$65))</f>
      </c>
      <c r="E15" s="11">
        <f>IF(A15="","",SUMIF('Bordro Özeti'!$D$6:$D$65,A15,'Bordro Özeti'!$M$6:$M$65)+SUMIF('Bordro Özeti'!$D$6:$D$65,A15,'Bordro Özeti'!$N$6:$N$65))</f>
      </c>
      <c r="F15" s="11">
        <f>IF(A15="","",SUMIF('Bordro Özeti'!$D$6:$D$65,A15,'Bordro Özeti'!$O$6:$O$65))</f>
      </c>
      <c r="G15" s="11">
        <f>IF(A15="","",SUMIF('Bordro Özeti'!$D$6:$D$65,A15,'Bordro Özeti'!$Q$6:$Q$65))</f>
      </c>
      <c r="H15" s="11">
        <f>IF(A15="","",SUMIF('Bordro Özeti'!$D$6:$D$65,A15,'Bordro Özeti'!$R$6:$R$65)+SUMIF('Bordro Özeti'!$D$6:$D$65,A15,'Bordro Özeti'!$S$6:$S$65))</f>
      </c>
      <c r="I15" s="11">
        <f>IF(A15="","",SUMIF('Bordro Özeti'!$D$6:$D$65,A15,'Bordro Özeti'!$T$6:$T$65))</f>
      </c>
      <c r="J15" s="20">
        <f>IF(A15="","",IFERROR(I15/SUM('Bordro Özeti'!$T$6:$T$65),0))</f>
      </c>
    </row>
    <row r="16" ht="18" customHeight="1" spans="1:10" x14ac:dyDescent="0.25">
      <c r="A16" s="13"/>
      <c r="B16" s="19">
        <f>IF(A16="","",COUNTIF('Bordro Özeti'!$D$6:$D$65,A16))</f>
      </c>
      <c r="C16" s="11">
        <f>IF(A16="","",SUMIF('Bordro Özeti'!$D$6:$D$65,A16,'Bordro Özeti'!$H$6:$H$65))</f>
      </c>
      <c r="D16" s="11">
        <f>IF(A16="","",SUMIF('Bordro Özeti'!$D$6:$D$65,A16,'Bordro Özeti'!$K$6:$K$65)+SUMIF('Bordro Özeti'!$D$6:$D$65,A16,'Bordro Özeti'!$L$6:$L$65))</f>
      </c>
      <c r="E16" s="11">
        <f>IF(A16="","",SUMIF('Bordro Özeti'!$D$6:$D$65,A16,'Bordro Özeti'!$M$6:$M$65)+SUMIF('Bordro Özeti'!$D$6:$D$65,A16,'Bordro Özeti'!$N$6:$N$65))</f>
      </c>
      <c r="F16" s="11">
        <f>IF(A16="","",SUMIF('Bordro Özeti'!$D$6:$D$65,A16,'Bordro Özeti'!$O$6:$O$65))</f>
      </c>
      <c r="G16" s="11">
        <f>IF(A16="","",SUMIF('Bordro Özeti'!$D$6:$D$65,A16,'Bordro Özeti'!$Q$6:$Q$65))</f>
      </c>
      <c r="H16" s="11">
        <f>IF(A16="","",SUMIF('Bordro Özeti'!$D$6:$D$65,A16,'Bordro Özeti'!$R$6:$R$65)+SUMIF('Bordro Özeti'!$D$6:$D$65,A16,'Bordro Özeti'!$S$6:$S$65))</f>
      </c>
      <c r="I16" s="11">
        <f>IF(A16="","",SUMIF('Bordro Özeti'!$D$6:$D$65,A16,'Bordro Özeti'!$T$6:$T$65))</f>
      </c>
      <c r="J16" s="20">
        <f>IF(A16="","",IFERROR(I16/SUM('Bordro Özeti'!$T$6:$T$65),0))</f>
      </c>
    </row>
    <row r="17" ht="18" customHeight="1" spans="1:10" x14ac:dyDescent="0.25">
      <c r="A17" s="13"/>
      <c r="B17" s="19">
        <f>IF(A17="","",COUNTIF('Bordro Özeti'!$D$6:$D$65,A17))</f>
      </c>
      <c r="C17" s="11">
        <f>IF(A17="","",SUMIF('Bordro Özeti'!$D$6:$D$65,A17,'Bordro Özeti'!$H$6:$H$65))</f>
      </c>
      <c r="D17" s="11">
        <f>IF(A17="","",SUMIF('Bordro Özeti'!$D$6:$D$65,A17,'Bordro Özeti'!$K$6:$K$65)+SUMIF('Bordro Özeti'!$D$6:$D$65,A17,'Bordro Özeti'!$L$6:$L$65))</f>
      </c>
      <c r="E17" s="11">
        <f>IF(A17="","",SUMIF('Bordro Özeti'!$D$6:$D$65,A17,'Bordro Özeti'!$M$6:$M$65)+SUMIF('Bordro Özeti'!$D$6:$D$65,A17,'Bordro Özeti'!$N$6:$N$65))</f>
      </c>
      <c r="F17" s="11">
        <f>IF(A17="","",SUMIF('Bordro Özeti'!$D$6:$D$65,A17,'Bordro Özeti'!$O$6:$O$65))</f>
      </c>
      <c r="G17" s="11">
        <f>IF(A17="","",SUMIF('Bordro Özeti'!$D$6:$D$65,A17,'Bordro Özeti'!$Q$6:$Q$65))</f>
      </c>
      <c r="H17" s="11">
        <f>IF(A17="","",SUMIF('Bordro Özeti'!$D$6:$D$65,A17,'Bordro Özeti'!$R$6:$R$65)+SUMIF('Bordro Özeti'!$D$6:$D$65,A17,'Bordro Özeti'!$S$6:$S$65))</f>
      </c>
      <c r="I17" s="11">
        <f>IF(A17="","",SUMIF('Bordro Özeti'!$D$6:$D$65,A17,'Bordro Özeti'!$T$6:$T$65))</f>
      </c>
      <c r="J17" s="20">
        <f>IF(A17="","",IFERROR(I17/SUM('Bordro Özeti'!$T$6:$T$65),0))</f>
      </c>
    </row>
    <row r="18" ht="22" customHeight="1" spans="1:10" x14ac:dyDescent="0.25">
      <c r="A18" s="16" t="s">
        <v>34</v>
      </c>
      <c r="B18" s="17">
        <f>SUM(B6:B17)</f>
      </c>
      <c r="C18" s="18">
        <f>SUM(C6:C17)</f>
      </c>
      <c r="D18" s="18">
        <f>SUM(D6:D17)</f>
      </c>
      <c r="E18" s="18">
        <f>SUM(E6:E17)</f>
      </c>
      <c r="F18" s="18">
        <f>SUM(F6:F17)</f>
      </c>
      <c r="G18" s="18">
        <f>SUM(G6:G17)</f>
      </c>
      <c r="H18" s="18">
        <f>SUM(H6:H17)</f>
      </c>
      <c r="I18" s="18">
        <f>SUM(I6:I17)</f>
      </c>
      <c r="J18" s="21">
        <f>SUM(J6:J17)</f>
      </c>
    </row>
  </sheetData>
  <autoFilter ref="A5:J5"/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45</v>
      </c>
    </row>
    <row r="6" ht="20" customHeight="1" spans="2:4" x14ac:dyDescent="0.25">
      <c r="B6" s="23" t="s">
        <v>46</v>
      </c>
      <c r="C6" s="24" t="s">
        <v>47</v>
      </c>
    </row>
    <row r="7" ht="20" customHeight="1" spans="2:4" x14ac:dyDescent="0.25">
      <c r="B7" s="23" t="s">
        <v>48</v>
      </c>
      <c r="C7" s="24" t="s">
        <v>49</v>
      </c>
    </row>
    <row r="8" ht="24" customHeight="1" spans="2:2" x14ac:dyDescent="0.25">
      <c r="B8" s="22" t="s">
        <v>50</v>
      </c>
    </row>
    <row r="9" ht="20" customHeight="1" spans="2:4" x14ac:dyDescent="0.25">
      <c r="B9" s="23" t="s">
        <v>51</v>
      </c>
      <c r="C9" s="25">
        <v>1101</v>
      </c>
      <c r="D9" s="26" t="s">
        <v>52</v>
      </c>
    </row>
    <row r="10" ht="20" customHeight="1" spans="2:4" x14ac:dyDescent="0.25">
      <c r="B10" s="23" t="s">
        <v>53</v>
      </c>
      <c r="C10" s="25">
        <v>9909</v>
      </c>
      <c r="D10" s="26" t="s">
        <v>54</v>
      </c>
    </row>
    <row r="11" ht="24" customHeight="1" spans="2:2" x14ac:dyDescent="0.25">
      <c r="B11" s="22" t="s">
        <v>55</v>
      </c>
    </row>
    <row r="12" ht="20" customHeight="1" spans="2:4" x14ac:dyDescent="0.25">
      <c r="B12" s="23" t="s">
        <v>56</v>
      </c>
      <c r="C12" s="27">
        <v>0.14</v>
      </c>
    </row>
    <row r="13" ht="20" customHeight="1" spans="2:4" x14ac:dyDescent="0.25">
      <c r="B13" s="23" t="s">
        <v>57</v>
      </c>
      <c r="C13" s="27">
        <v>0.01</v>
      </c>
    </row>
    <row r="14" ht="20" customHeight="1" spans="2:4" x14ac:dyDescent="0.25">
      <c r="B14" s="23" t="s">
        <v>58</v>
      </c>
      <c r="C14" s="24">
        <v>0.2175</v>
      </c>
    </row>
    <row r="15" ht="20" customHeight="1" spans="2:4" x14ac:dyDescent="0.25">
      <c r="B15" s="23" t="s">
        <v>59</v>
      </c>
      <c r="C15" s="27">
        <v>0.02</v>
      </c>
    </row>
    <row r="16" ht="20" customHeight="1" spans="2:4" x14ac:dyDescent="0.25">
      <c r="B16" s="23" t="s">
        <v>60</v>
      </c>
      <c r="C16" s="27">
        <v>0.05</v>
      </c>
      <c r="D16" s="26" t="s">
        <v>61</v>
      </c>
    </row>
    <row r="17" ht="20" customHeight="1" spans="2:4" x14ac:dyDescent="0.25">
      <c r="B17" s="23" t="s">
        <v>62</v>
      </c>
      <c r="C17" s="27">
        <v>0.02</v>
      </c>
      <c r="D17" s="26" t="s">
        <v>63</v>
      </c>
    </row>
    <row r="18" ht="24" customHeight="1" spans="2:2" x14ac:dyDescent="0.25">
      <c r="B18" s="22" t="s">
        <v>64</v>
      </c>
    </row>
    <row r="19" ht="20" customHeight="1" spans="2:4" x14ac:dyDescent="0.25">
      <c r="B19" s="23" t="s">
        <v>65</v>
      </c>
      <c r="C19" s="24">
        <v>0.00759</v>
      </c>
      <c r="D19" s="26" t="s">
        <v>66</v>
      </c>
    </row>
    <row r="20" ht="20" customHeight="1" spans="2:4" x14ac:dyDescent="0.25">
      <c r="B20" s="23" t="s">
        <v>67</v>
      </c>
      <c r="C20" s="27">
        <v>0.15</v>
      </c>
      <c r="D20" s="26" t="s">
        <v>68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69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60" customHeight="1" spans="2:2" x14ac:dyDescent="0.25">
      <c r="B5" s="28" t="s">
        <v>70</v>
      </c>
    </row>
    <row r="7" ht="22" customHeight="1" spans="2:2" x14ac:dyDescent="0.25">
      <c r="B7" s="29" t="s">
        <v>71</v>
      </c>
    </row>
    <row r="8" ht="18" customHeight="1" spans="2:2" x14ac:dyDescent="0.25">
      <c r="B8" s="28" t="s">
        <v>72</v>
      </c>
    </row>
    <row r="9" ht="30" customHeight="1" spans="2:2" x14ac:dyDescent="0.25">
      <c r="B9" s="28" t="s">
        <v>73</v>
      </c>
    </row>
    <row r="10" ht="18" customHeight="1" spans="2:2" x14ac:dyDescent="0.25">
      <c r="B10" s="28" t="s">
        <v>74</v>
      </c>
    </row>
    <row r="11" ht="30" customHeight="1" spans="2:2" x14ac:dyDescent="0.25">
      <c r="B11" s="28" t="s">
        <v>75</v>
      </c>
    </row>
    <row r="12" ht="30" customHeight="1" spans="2:2" x14ac:dyDescent="0.25">
      <c r="B12" s="28" t="s">
        <v>76</v>
      </c>
    </row>
    <row r="13" ht="30" customHeight="1" spans="2:2" x14ac:dyDescent="0.25">
      <c r="B13" s="28" t="s">
        <v>77</v>
      </c>
    </row>
    <row r="14" ht="8" customHeight="1" spans="2:2" x14ac:dyDescent="0.25">
      <c r="B14" s="28" t="s">
        <v>78</v>
      </c>
    </row>
    <row r="15" ht="30" customHeight="1" spans="2:2" x14ac:dyDescent="0.25">
      <c r="B15" s="30" t="s">
        <v>79</v>
      </c>
    </row>
    <row r="17" ht="20" customHeight="1" spans="2:2" x14ac:dyDescent="0.25">
      <c r="B17" s="31" t="s">
        <v>80</v>
      </c>
    </row>
    <row r="18" ht="30" customHeight="1" spans="2:2" x14ac:dyDescent="0.25">
      <c r="B18" s="28" t="s">
        <v>81</v>
      </c>
    </row>
    <row r="20" ht="18" customHeight="1" spans="2:2" x14ac:dyDescent="0.25">
      <c r="B20" s="32" t="s">
        <v>82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Bordro Özeti</vt:lpstr>
      <vt:lpstr>Departman Özeti</vt:lpstr>
      <vt:lpstr>Parametreler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Aylık Bordro Özeti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